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10" windowWidth="20730" windowHeight="11220"/>
  </bookViews>
  <sheets>
    <sheet name="Лист1" sheetId="1" r:id="rId1"/>
    <sheet name="Ожидаемое" sheetId="4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Лист1!$A$1:$E$116</definedName>
    <definedName name="_xlnm.Print_Area" localSheetId="1">Ожидаемое!$A$1:$G$111</definedName>
  </definedNames>
  <calcPr calcId="144525"/>
</workbook>
</file>

<file path=xl/calcChain.xml><?xml version="1.0" encoding="utf-8"?>
<calcChain xmlns="http://schemas.openxmlformats.org/spreadsheetml/2006/main">
  <c r="E25" i="1" l="1"/>
  <c r="C103" i="1" l="1"/>
  <c r="D103" i="1"/>
  <c r="E87" i="1" l="1"/>
  <c r="D86" i="1"/>
  <c r="C86" i="1"/>
  <c r="E86" i="1" l="1"/>
  <c r="D60" i="1"/>
  <c r="E42" i="1" l="1"/>
  <c r="C4" i="1" l="1"/>
  <c r="D4" i="1"/>
  <c r="G59" i="4" l="1"/>
  <c r="G58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57" i="4" s="1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6" i="4"/>
  <c r="G7" i="4"/>
  <c r="G8" i="4"/>
  <c r="G9" i="4"/>
  <c r="G10" i="4"/>
  <c r="G11" i="4"/>
  <c r="G12" i="4"/>
  <c r="G5" i="4"/>
  <c r="G102" i="4"/>
  <c r="F102" i="4"/>
  <c r="G100" i="4"/>
  <c r="F100" i="4"/>
  <c r="G98" i="4"/>
  <c r="F98" i="4"/>
  <c r="G93" i="4"/>
  <c r="F93" i="4"/>
  <c r="G90" i="4"/>
  <c r="F90" i="4"/>
  <c r="G83" i="4"/>
  <c r="F83" i="4"/>
  <c r="G79" i="4"/>
  <c r="F79" i="4"/>
  <c r="G74" i="4"/>
  <c r="F74" i="4"/>
  <c r="G71" i="4"/>
  <c r="F71" i="4"/>
  <c r="G62" i="4"/>
  <c r="G105" i="4" s="1"/>
  <c r="F62" i="4"/>
  <c r="F105" i="4" s="1"/>
  <c r="F57" i="4"/>
  <c r="F13" i="4"/>
  <c r="F4" i="4"/>
  <c r="E104" i="4"/>
  <c r="E103" i="4"/>
  <c r="D102" i="4"/>
  <c r="C102" i="4"/>
  <c r="E102" i="4" s="1"/>
  <c r="E101" i="4"/>
  <c r="D100" i="4"/>
  <c r="C100" i="4"/>
  <c r="E100" i="4" s="1"/>
  <c r="E99" i="4"/>
  <c r="D98" i="4"/>
  <c r="C98" i="4"/>
  <c r="E98" i="4" s="1"/>
  <c r="E97" i="4"/>
  <c r="E96" i="4"/>
  <c r="E95" i="4"/>
  <c r="E94" i="4"/>
  <c r="E93" i="4"/>
  <c r="D93" i="4"/>
  <c r="C93" i="4"/>
  <c r="E92" i="4"/>
  <c r="E91" i="4"/>
  <c r="D90" i="4"/>
  <c r="C90" i="4"/>
  <c r="E90" i="4" s="1"/>
  <c r="E89" i="4"/>
  <c r="E88" i="4"/>
  <c r="E87" i="4"/>
  <c r="E86" i="4"/>
  <c r="E85" i="4"/>
  <c r="E84" i="4"/>
  <c r="D83" i="4"/>
  <c r="C83" i="4"/>
  <c r="E83" i="4" s="1"/>
  <c r="E82" i="4"/>
  <c r="E81" i="4"/>
  <c r="E80" i="4"/>
  <c r="E79" i="4"/>
  <c r="D79" i="4"/>
  <c r="C79" i="4"/>
  <c r="E78" i="4"/>
  <c r="E77" i="4"/>
  <c r="E75" i="4"/>
  <c r="D74" i="4"/>
  <c r="C74" i="4"/>
  <c r="E74" i="4" s="1"/>
  <c r="E73" i="4"/>
  <c r="E72" i="4"/>
  <c r="E71" i="4"/>
  <c r="D71" i="4"/>
  <c r="C71" i="4"/>
  <c r="E70" i="4"/>
  <c r="E69" i="4"/>
  <c r="E68" i="4"/>
  <c r="E67" i="4"/>
  <c r="E66" i="4"/>
  <c r="E65" i="4"/>
  <c r="E64" i="4"/>
  <c r="E63" i="4"/>
  <c r="D62" i="4"/>
  <c r="D105" i="4" s="1"/>
  <c r="C62" i="4"/>
  <c r="C105" i="4" s="1"/>
  <c r="E57" i="4"/>
  <c r="D57" i="4"/>
  <c r="C57" i="4"/>
  <c r="E56" i="4"/>
  <c r="E55" i="4"/>
  <c r="E54" i="4"/>
  <c r="E53" i="4"/>
  <c r="E52" i="4"/>
  <c r="E51" i="4"/>
  <c r="E50" i="4"/>
  <c r="E49" i="4"/>
  <c r="E48" i="4"/>
  <c r="E46" i="4"/>
  <c r="E45" i="4"/>
  <c r="E44" i="4"/>
  <c r="E43" i="4"/>
  <c r="E42" i="4"/>
  <c r="E41" i="4"/>
  <c r="E40" i="4"/>
  <c r="E39" i="4"/>
  <c r="E38" i="4"/>
  <c r="E36" i="4"/>
  <c r="E34" i="4"/>
  <c r="E33" i="4"/>
  <c r="E32" i="4"/>
  <c r="E31" i="4"/>
  <c r="E30" i="4"/>
  <c r="E29" i="4"/>
  <c r="E28" i="4"/>
  <c r="E27" i="4"/>
  <c r="E26" i="4"/>
  <c r="E25" i="4"/>
  <c r="E24" i="4"/>
  <c r="E22" i="4"/>
  <c r="E21" i="4"/>
  <c r="E20" i="4"/>
  <c r="E19" i="4"/>
  <c r="E18" i="4"/>
  <c r="E17" i="4"/>
  <c r="E15" i="4"/>
  <c r="E14" i="4"/>
  <c r="D13" i="4"/>
  <c r="D37" i="4" s="1"/>
  <c r="C13" i="4"/>
  <c r="E11" i="4"/>
  <c r="E10" i="4"/>
  <c r="E9" i="4"/>
  <c r="E8" i="4"/>
  <c r="E7" i="4"/>
  <c r="E6" i="4"/>
  <c r="E5" i="4"/>
  <c r="D4" i="4"/>
  <c r="E4" i="4" s="1"/>
  <c r="C4" i="4"/>
  <c r="C37" i="4" s="1"/>
  <c r="C60" i="4" s="1"/>
  <c r="G13" i="4" l="1"/>
  <c r="F37" i="4"/>
  <c r="F60" i="4" s="1"/>
  <c r="F112" i="4" s="1"/>
  <c r="G4" i="4"/>
  <c r="G37" i="4" s="1"/>
  <c r="G60" i="4" s="1"/>
  <c r="G112" i="4" s="1"/>
  <c r="E37" i="4"/>
  <c r="D60" i="4"/>
  <c r="C112" i="4"/>
  <c r="C106" i="4"/>
  <c r="E105" i="4"/>
  <c r="E13" i="4"/>
  <c r="E62" i="4"/>
  <c r="E30" i="1"/>
  <c r="F106" i="4" l="1"/>
  <c r="G106" i="4"/>
  <c r="D112" i="4"/>
  <c r="E60" i="4"/>
  <c r="D106" i="4"/>
  <c r="E31" i="1"/>
  <c r="E32" i="1"/>
  <c r="E33" i="1"/>
  <c r="E34" i="1"/>
  <c r="E35" i="1"/>
  <c r="E36" i="1"/>
  <c r="E58" i="1"/>
  <c r="E43" i="1"/>
  <c r="E55" i="1" l="1"/>
  <c r="E45" i="1"/>
  <c r="E21" i="1"/>
  <c r="D88" i="1" l="1"/>
  <c r="C88" i="1"/>
  <c r="E92" i="1"/>
  <c r="D77" i="1"/>
  <c r="C77" i="1"/>
  <c r="D82" i="1" l="1"/>
  <c r="C82" i="1"/>
  <c r="E85" i="1"/>
  <c r="E57" i="1" l="1"/>
  <c r="E38" i="1" l="1"/>
  <c r="E99" i="1" l="1"/>
  <c r="E19" i="1" l="1"/>
  <c r="E48" i="1" l="1"/>
  <c r="E49" i="1" l="1"/>
  <c r="E28" i="1" l="1"/>
  <c r="E10" i="1" l="1"/>
  <c r="E11" i="1" l="1"/>
  <c r="E69" i="1" l="1"/>
  <c r="E9" i="1"/>
  <c r="E20" i="1" l="1"/>
  <c r="E44" i="1" l="1"/>
  <c r="E46" i="1"/>
  <c r="E47" i="1"/>
  <c r="E51" i="1" l="1"/>
  <c r="D107" i="1" l="1"/>
  <c r="C107" i="1"/>
  <c r="E109" i="1"/>
  <c r="E108" i="1"/>
  <c r="E106" i="1"/>
  <c r="D105" i="1"/>
  <c r="C105" i="1"/>
  <c r="E104" i="1"/>
  <c r="E102" i="1"/>
  <c r="E101" i="1"/>
  <c r="E100" i="1"/>
  <c r="D98" i="1"/>
  <c r="C98" i="1"/>
  <c r="E97" i="1"/>
  <c r="E96" i="1"/>
  <c r="D95" i="1"/>
  <c r="C95" i="1"/>
  <c r="E94" i="1"/>
  <c r="E93" i="1"/>
  <c r="E91" i="1"/>
  <c r="E90" i="1"/>
  <c r="E89" i="1"/>
  <c r="E84" i="1"/>
  <c r="E83" i="1"/>
  <c r="E81" i="1"/>
  <c r="E80" i="1"/>
  <c r="E78" i="1"/>
  <c r="E76" i="1"/>
  <c r="E75" i="1"/>
  <c r="D74" i="1"/>
  <c r="C74" i="1"/>
  <c r="E73" i="1"/>
  <c r="E72" i="1"/>
  <c r="E71" i="1"/>
  <c r="E70" i="1"/>
  <c r="E68" i="1"/>
  <c r="E67" i="1"/>
  <c r="E66" i="1"/>
  <c r="D65" i="1"/>
  <c r="C65" i="1"/>
  <c r="C60" i="1"/>
  <c r="E59" i="1"/>
  <c r="E56" i="1"/>
  <c r="E54" i="1"/>
  <c r="E53" i="1"/>
  <c r="E52" i="1"/>
  <c r="E41" i="1"/>
  <c r="E40" i="1"/>
  <c r="E29" i="1"/>
  <c r="E27" i="1"/>
  <c r="E26" i="1"/>
  <c r="E23" i="1"/>
  <c r="E22" i="1"/>
  <c r="E18" i="1"/>
  <c r="E16" i="1"/>
  <c r="E15" i="1"/>
  <c r="D14" i="1"/>
  <c r="C14" i="1"/>
  <c r="E8" i="1"/>
  <c r="E7" i="1"/>
  <c r="E6" i="1"/>
  <c r="E5" i="1"/>
  <c r="C110" i="1" l="1"/>
  <c r="D110" i="1"/>
  <c r="E105" i="1"/>
  <c r="E107" i="1"/>
  <c r="E98" i="1"/>
  <c r="E103" i="1"/>
  <c r="E74" i="1"/>
  <c r="E82" i="1"/>
  <c r="E88" i="1"/>
  <c r="E65" i="1"/>
  <c r="E95" i="1"/>
  <c r="E77" i="1"/>
  <c r="E4" i="1"/>
  <c r="D39" i="1"/>
  <c r="D63" i="1" s="1"/>
  <c r="E60" i="1"/>
  <c r="C39" i="1"/>
  <c r="C63" i="1" s="1"/>
  <c r="E14" i="1"/>
  <c r="D111" i="1" l="1"/>
  <c r="C111" i="1"/>
  <c r="C117" i="1"/>
  <c r="D117" i="1"/>
  <c r="E110" i="1"/>
  <c r="E63" i="1"/>
  <c r="E39" i="1"/>
</calcChain>
</file>

<file path=xl/sharedStrings.xml><?xml version="1.0" encoding="utf-8"?>
<sst xmlns="http://schemas.openxmlformats.org/spreadsheetml/2006/main" count="430" uniqueCount="228">
  <si>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</si>
  <si>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</si>
  <si>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</si>
  <si>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</si>
  <si>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</si>
  <si>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</si>
  <si>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</si>
  <si>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</si>
  <si>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</si>
  <si>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</si>
  <si>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</si>
  <si>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</si>
  <si>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</si>
  <si>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</si>
  <si>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</si>
  <si>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</si>
  <si>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</si>
  <si>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</si>
  <si>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</si>
  <si>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</si>
  <si>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</si>
  <si>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</si>
  <si>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</si>
  <si>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</si>
  <si>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</si>
  <si>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</si>
  <si>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00011300000050000130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</si>
  <si>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</si>
  <si>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</si>
  <si>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</si>
  <si>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</si>
  <si>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</si>
  <si>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</si>
  <si>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</si>
  <si>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</si>
  <si>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</si>
  <si>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</si>
  <si>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</si>
  <si>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</si>
  <si>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</si>
  <si>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</si>
  <si>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</si>
  <si>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</si>
  <si>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</si>
  <si>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</si>
  <si>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</si>
  <si>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</si>
  <si>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</si>
  <si>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</si>
  <si>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</si>
  <si>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</si>
  <si>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</si>
  <si>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</si>
  <si>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</si>
  <si>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</si>
  <si>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</si>
  <si>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</si>
  <si>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</si>
  <si>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</si>
  <si>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</si>
  <si>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</si>
  <si>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</si>
  <si>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</si>
  <si>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</si>
  <si>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</si>
  <si>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</si>
  <si>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</si>
  <si>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</si>
  <si>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</si>
  <si>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</si>
  <si>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</si>
  <si>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</si>
  <si>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</si>
  <si>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</si>
  <si>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</si>
  <si>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</si>
  <si>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</si>
  <si>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</si>
  <si>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</si>
  <si>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</si>
  <si>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</si>
  <si>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</si>
  <si>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</si>
  <si>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</si>
  <si>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</si>
  <si>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</si>
  <si>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</si>
  <si>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</si>
  <si>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</si>
  <si>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</si>
  <si>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</si>
  <si>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</si>
  <si>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</si>
  <si>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</si>
  <si>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</si>
  <si>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</si>
  <si>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</si>
  <si>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</si>
  <si>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</si>
  <si>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</si>
  <si>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</si>
  <si>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</si>
  <si>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</si>
  <si>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</si>
  <si>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</si>
  <si>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</si>
  <si>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</si>
  <si>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</si>
  <si>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</si>
  <si>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</si>
  <si>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</si>
  <si>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</si>
  <si>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</si>
  <si>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</si>
  <si>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</si>
  <si>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</si>
  <si>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</si>
  <si>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</si>
  <si>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</si>
  <si>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</si>
  <si>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</si>
  <si>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</si>
  <si>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</si>
  <si>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</si>
  <si>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</si>
  <si>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</si>
  <si>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</si>
  <si>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</si>
  <si>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</si>
  <si>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</si>
  <si>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</si>
  <si>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</si>
  <si>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</si>
  <si>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</si>
  <si>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</si>
  <si>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</si>
  <si>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</si>
  <si>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</si>
  <si>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</si>
  <si>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</si>
  <si>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</si>
  <si>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</si>
  <si>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И.А.Малащенко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</si>
  <si>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</si>
  <si>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</si>
  <si>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</si>
  <si>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</si>
  <si>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 xml:space="preserve">Бюджет на 2020 год </t>
  </si>
  <si>
    <t xml:space="preserve">%  исполнения к бюджету на 2020 год </t>
  </si>
  <si>
    <t>Водное хозяйства</t>
  </si>
  <si>
    <t>0406</t>
  </si>
  <si>
    <t>0705</t>
  </si>
  <si>
    <t>00011201041010000120</t>
  </si>
  <si>
    <t>00011201042010000120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</si>
  <si>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</si>
  <si>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</si>
  <si>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</si>
  <si>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</si>
  <si>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</si>
  <si>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</si>
  <si>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</si>
  <si>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</si>
  <si>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</si>
  <si>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</si>
  <si>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</si>
  <si>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</si>
  <si>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</si>
  <si>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00020227112050000150</t>
  </si>
  <si>
    <t>00020225519000000150</t>
  </si>
  <si>
    <t>00020215001050000150</t>
  </si>
  <si>
    <t>00021900000050000150</t>
  </si>
  <si>
    <t>Плата за размещение твердых коммунальных отходов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</si>
  <si>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</si>
  <si>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</si>
  <si>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</si>
  <si>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</si>
  <si>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</si>
  <si>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</si>
  <si>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</si>
  <si>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</si>
  <si>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</si>
  <si>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</si>
  <si>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</si>
  <si>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</si>
  <si>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</si>
  <si>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Межбюджетные трансферты бюджетам муниципальных районов на ежемесячное денежное вознаграждение за классное руководство редагогическим работникам государственных и муниципальных образовательных организациях</t>
  </si>
  <si>
    <t>00020245303050000150</t>
  </si>
  <si>
    <t>00020225304050000150</t>
  </si>
  <si>
    <t>Гражданская оборона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</si>
  <si>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</si>
  <si>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</si>
  <si>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</si>
  <si>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</si>
  <si>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</si>
  <si>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</si>
  <si>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</si>
  <si>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</si>
  <si>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</si>
  <si>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</si>
  <si>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</si>
  <si>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</si>
  <si>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00011406010000000430</t>
  </si>
  <si>
    <t xml:space="preserve">
Доходы от продажи земельных участков, государственная собственность на которые не разграничена</t>
  </si>
  <si>
    <t>00011611000100000140</t>
  </si>
  <si>
    <t xml:space="preserve">Ожидаемое исполнение за 2020 год </t>
  </si>
  <si>
    <t>Изменения</t>
  </si>
  <si>
    <t>Справка об исполнении районного бюджета на 01.01.2021 года</t>
  </si>
  <si>
    <t>Исполнено на 01.01.2021 год</t>
  </si>
  <si>
    <t>Налог на имущество предприятий</t>
  </si>
  <si>
    <t>00010904010020000110</t>
  </si>
  <si>
    <t xml:space="preserve">Бюджет на 2021 год </t>
  </si>
  <si>
    <t xml:space="preserve">%  исполнения к бюджету на 2021 год 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</si>
  <si>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</si>
  <si>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</si>
  <si>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</si>
  <si>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</si>
  <si>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</si>
  <si>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</si>
  <si>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</si>
  <si>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</si>
  <si>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</si>
  <si>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</si>
  <si>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>Доходы от оказания платных услуг (работ)</t>
  </si>
  <si>
    <t>Доходы от компенсации затрат государства</t>
  </si>
  <si>
    <t>00011302000000000130</t>
  </si>
  <si>
    <t>00011300000000000130</t>
  </si>
  <si>
    <t>Справка об исполнении районного бюджета на 01.08.2021 года</t>
  </si>
  <si>
    <t>Исполнено на 01.08.2021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</si>
</sst>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abSelected="1" view="pageBreakPreview" zoomScale="80" zoomScaleNormal="90" zoomScaleSheetLayoutView="80" workbookViewId="0">
      <selection activeCell="D73" sqref="D73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58" t="s">
        <v>226</v>
      </c>
      <c r="B1" s="59"/>
      <c r="C1" s="59"/>
      <c r="D1" s="59"/>
      <c r="E1" s="59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210</v>
      </c>
      <c r="D3" s="11" t="s">
        <v>227</v>
      </c>
      <c r="E3" s="12" t="s">
        <v>211</v>
      </c>
      <c r="F3" s="13"/>
    </row>
    <row r="4" spans="1:6" x14ac:dyDescent="0.3">
      <c r="A4" s="8" t="s">
        <v>3</v>
      </c>
      <c r="B4" s="14"/>
      <c r="C4" s="52">
        <f>SUM(C5:C13)</f>
        <v>151099.4</v>
      </c>
      <c r="D4" s="52">
        <f>SUM(D5:D13)</f>
        <v>104190.39999999999</v>
      </c>
      <c r="E4" s="53">
        <f t="shared" ref="E4:E36" si="0">D4/C4*100</f>
        <v>68.954873414454326</v>
      </c>
      <c r="F4" s="15"/>
    </row>
    <row r="5" spans="1:6" x14ac:dyDescent="0.3">
      <c r="A5" s="16" t="s">
        <v>4</v>
      </c>
      <c r="B5" s="17" t="s">
        <v>5</v>
      </c>
      <c r="C5" s="18">
        <v>118255.3</v>
      </c>
      <c r="D5" s="18">
        <v>72478.7</v>
      </c>
      <c r="E5" s="53">
        <f t="shared" si="0"/>
        <v>61.290022519075251</v>
      </c>
      <c r="F5" s="19"/>
    </row>
    <row r="6" spans="1:6" x14ac:dyDescent="0.3">
      <c r="A6" s="16" t="s">
        <v>6</v>
      </c>
      <c r="B6" s="17" t="s">
        <v>7</v>
      </c>
      <c r="C6" s="18">
        <v>22156.400000000001</v>
      </c>
      <c r="D6" s="20">
        <v>23538.5</v>
      </c>
      <c r="E6" s="53">
        <f t="shared" si="0"/>
        <v>106.23792673900093</v>
      </c>
      <c r="F6" s="19"/>
    </row>
    <row r="7" spans="1:6" x14ac:dyDescent="0.3">
      <c r="A7" s="16" t="s">
        <v>8</v>
      </c>
      <c r="B7" s="17" t="s">
        <v>9</v>
      </c>
      <c r="C7" s="18">
        <v>2754.3</v>
      </c>
      <c r="D7" s="20">
        <v>2869.5</v>
      </c>
      <c r="E7" s="53">
        <f t="shared" si="0"/>
        <v>104.18255092037904</v>
      </c>
      <c r="F7" s="19"/>
    </row>
    <row r="8" spans="1:6" x14ac:dyDescent="0.3">
      <c r="A8" s="16" t="s">
        <v>10</v>
      </c>
      <c r="B8" s="17" t="s">
        <v>11</v>
      </c>
      <c r="C8" s="18">
        <v>486.4</v>
      </c>
      <c r="D8" s="18">
        <v>192.4</v>
      </c>
      <c r="E8" s="53">
        <f t="shared" si="0"/>
        <v>39.555921052631582</v>
      </c>
      <c r="F8" s="19"/>
    </row>
    <row r="9" spans="1:6" x14ac:dyDescent="0.3">
      <c r="A9" s="16" t="s">
        <v>126</v>
      </c>
      <c r="B9" s="17" t="s">
        <v>125</v>
      </c>
      <c r="C9" s="18">
        <v>2000</v>
      </c>
      <c r="D9" s="18">
        <v>2936</v>
      </c>
      <c r="E9" s="53">
        <f t="shared" si="0"/>
        <v>146.80000000000001</v>
      </c>
      <c r="F9" s="19"/>
    </row>
    <row r="10" spans="1:6" x14ac:dyDescent="0.3">
      <c r="A10" s="16" t="s">
        <v>136</v>
      </c>
      <c r="B10" s="17" t="s">
        <v>137</v>
      </c>
      <c r="C10" s="18">
        <v>1126</v>
      </c>
      <c r="D10" s="18">
        <v>94.4</v>
      </c>
      <c r="E10" s="53">
        <f t="shared" ref="E10" si="1">D10/C10*100</f>
        <v>8.3836589698046176</v>
      </c>
      <c r="F10" s="19"/>
    </row>
    <row r="11" spans="1:6" ht="18" customHeight="1" x14ac:dyDescent="0.3">
      <c r="A11" s="16" t="s">
        <v>12</v>
      </c>
      <c r="B11" s="17" t="s">
        <v>13</v>
      </c>
      <c r="C11" s="18">
        <v>4321</v>
      </c>
      <c r="D11" s="18">
        <v>2116.1</v>
      </c>
      <c r="E11" s="53">
        <f>D11/C11*100</f>
        <v>48.972460078685486</v>
      </c>
      <c r="F11" s="19"/>
    </row>
    <row r="12" spans="1:6" hidden="1" x14ac:dyDescent="0.3">
      <c r="A12" s="16" t="s">
        <v>173</v>
      </c>
      <c r="B12" s="17" t="s">
        <v>143</v>
      </c>
      <c r="C12" s="18"/>
      <c r="D12" s="18"/>
      <c r="E12" s="53">
        <v>0</v>
      </c>
      <c r="F12" s="19"/>
    </row>
    <row r="13" spans="1:6" x14ac:dyDescent="0.3">
      <c r="A13" s="16" t="s">
        <v>208</v>
      </c>
      <c r="B13" s="17" t="s">
        <v>209</v>
      </c>
      <c r="C13" s="18"/>
      <c r="D13" s="18">
        <v>-35.200000000000003</v>
      </c>
      <c r="E13" s="53">
        <v>0</v>
      </c>
      <c r="F13" s="19"/>
    </row>
    <row r="14" spans="1:6" x14ac:dyDescent="0.3">
      <c r="A14" s="8" t="s">
        <v>14</v>
      </c>
      <c r="B14" s="17"/>
      <c r="C14" s="54">
        <f>SUM(C15:C38)</f>
        <v>14088.800000000003</v>
      </c>
      <c r="D14" s="54">
        <f>SUM(D15:D38)</f>
        <v>10506.400000000003</v>
      </c>
      <c r="E14" s="53">
        <f t="shared" si="0"/>
        <v>74.572710237919495</v>
      </c>
      <c r="F14" s="21"/>
    </row>
    <row r="15" spans="1:6" ht="41.25" customHeight="1" x14ac:dyDescent="0.3">
      <c r="A15" s="16" t="s">
        <v>15</v>
      </c>
      <c r="B15" s="17" t="s">
        <v>16</v>
      </c>
      <c r="C15" s="18">
        <v>3895.6</v>
      </c>
      <c r="D15" s="20">
        <v>2721.7</v>
      </c>
      <c r="E15" s="53">
        <f>D15/C15*100</f>
        <v>69.866002669678608</v>
      </c>
      <c r="F15" s="22"/>
    </row>
    <row r="16" spans="1:6" ht="40.5" customHeight="1" x14ac:dyDescent="0.3">
      <c r="A16" s="16" t="s">
        <v>17</v>
      </c>
      <c r="B16" s="17" t="s">
        <v>18</v>
      </c>
      <c r="C16" s="18">
        <v>3953.4</v>
      </c>
      <c r="D16" s="20">
        <v>3141.4</v>
      </c>
      <c r="E16" s="53">
        <f>D16/C16*100</f>
        <v>79.460717357211522</v>
      </c>
      <c r="F16" s="22"/>
    </row>
    <row r="17" spans="1:6" ht="37.5" hidden="1" customHeight="1" x14ac:dyDescent="0.3">
      <c r="A17" s="16" t="s">
        <v>19</v>
      </c>
      <c r="B17" s="17" t="s">
        <v>20</v>
      </c>
      <c r="C17" s="18"/>
      <c r="D17" s="18"/>
      <c r="E17" s="53">
        <v>0</v>
      </c>
      <c r="F17" s="22"/>
    </row>
    <row r="18" spans="1:6" ht="46.5" customHeight="1" x14ac:dyDescent="0.3">
      <c r="A18" s="16" t="s">
        <v>21</v>
      </c>
      <c r="B18" s="17" t="s">
        <v>22</v>
      </c>
      <c r="C18" s="18">
        <v>38</v>
      </c>
      <c r="D18" s="18">
        <v>0</v>
      </c>
      <c r="E18" s="53">
        <f t="shared" si="0"/>
        <v>0</v>
      </c>
      <c r="F18" s="22"/>
    </row>
    <row r="19" spans="1:6" x14ac:dyDescent="0.3">
      <c r="A19" s="16" t="s">
        <v>23</v>
      </c>
      <c r="B19" s="17" t="s">
        <v>24</v>
      </c>
      <c r="C19" s="23">
        <v>68.599999999999994</v>
      </c>
      <c r="D19" s="18">
        <v>36.700000000000003</v>
      </c>
      <c r="E19" s="53">
        <f t="shared" si="0"/>
        <v>53.498542274052483</v>
      </c>
      <c r="F19" s="22"/>
    </row>
    <row r="20" spans="1:6" hidden="1" x14ac:dyDescent="0.3">
      <c r="A20" s="16" t="s">
        <v>130</v>
      </c>
      <c r="B20" s="17" t="s">
        <v>131</v>
      </c>
      <c r="C20" s="23"/>
      <c r="D20" s="18"/>
      <c r="E20" s="53" t="e">
        <f t="shared" si="0"/>
        <v>#DIV/0!</v>
      </c>
      <c r="F20" s="22"/>
    </row>
    <row r="21" spans="1:6" x14ac:dyDescent="0.3">
      <c r="A21" s="16" t="s">
        <v>172</v>
      </c>
      <c r="B21" s="17" t="s">
        <v>152</v>
      </c>
      <c r="C21" s="23">
        <v>67.599999999999994</v>
      </c>
      <c r="D21" s="24">
        <v>35.799999999999997</v>
      </c>
      <c r="E21" s="53">
        <f t="shared" ref="E21" si="2">D21/C21*100</f>
        <v>52.95857988165681</v>
      </c>
      <c r="F21" s="22"/>
    </row>
    <row r="22" spans="1:6" x14ac:dyDescent="0.3">
      <c r="A22" s="16" t="s">
        <v>171</v>
      </c>
      <c r="B22" s="17" t="s">
        <v>153</v>
      </c>
      <c r="C22" s="23">
        <v>5.2</v>
      </c>
      <c r="D22" s="24"/>
      <c r="E22" s="53">
        <f t="shared" si="0"/>
        <v>0</v>
      </c>
      <c r="F22" s="22"/>
    </row>
    <row r="23" spans="1:6" x14ac:dyDescent="0.3">
      <c r="A23" s="16" t="s">
        <v>222</v>
      </c>
      <c r="B23" s="17" t="s">
        <v>225</v>
      </c>
      <c r="C23" s="18">
        <v>415</v>
      </c>
      <c r="D23" s="18">
        <v>268.8</v>
      </c>
      <c r="E23" s="53">
        <f t="shared" si="0"/>
        <v>64.771084337349407</v>
      </c>
      <c r="F23" s="22"/>
    </row>
    <row r="24" spans="1:6" ht="24.75" customHeight="1" x14ac:dyDescent="0.3">
      <c r="A24" s="16" t="s">
        <v>223</v>
      </c>
      <c r="B24" s="17" t="s">
        <v>224</v>
      </c>
      <c r="C24" s="18">
        <v>596</v>
      </c>
      <c r="D24" s="20">
        <v>341</v>
      </c>
      <c r="E24" s="53">
        <v>0</v>
      </c>
      <c r="F24" s="22"/>
    </row>
    <row r="25" spans="1:6" ht="36" customHeight="1" x14ac:dyDescent="0.3">
      <c r="A25" s="16" t="s">
        <v>215</v>
      </c>
      <c r="B25" s="17" t="s">
        <v>212</v>
      </c>
      <c r="C25" s="18">
        <v>15.5</v>
      </c>
      <c r="D25" s="20">
        <v>36</v>
      </c>
      <c r="E25" s="53">
        <f t="shared" ref="E25" si="3">D25/C25*100</f>
        <v>232.25806451612905</v>
      </c>
      <c r="F25" s="22"/>
    </row>
    <row r="26" spans="1:6" ht="25.5" customHeight="1" x14ac:dyDescent="0.3">
      <c r="A26" s="16" t="s">
        <v>214</v>
      </c>
      <c r="B26" s="17" t="s">
        <v>213</v>
      </c>
      <c r="C26" s="18">
        <v>1849.7</v>
      </c>
      <c r="D26" s="20">
        <v>1845.9</v>
      </c>
      <c r="E26" s="53">
        <f t="shared" si="0"/>
        <v>99.794561280207603</v>
      </c>
      <c r="F26" s="22"/>
    </row>
    <row r="27" spans="1:6" x14ac:dyDescent="0.3">
      <c r="A27" s="16" t="s">
        <v>154</v>
      </c>
      <c r="B27" s="17" t="s">
        <v>155</v>
      </c>
      <c r="C27" s="18">
        <v>834.4</v>
      </c>
      <c r="D27" s="18">
        <v>688.1</v>
      </c>
      <c r="E27" s="53">
        <f t="shared" si="0"/>
        <v>82.466442953020135</v>
      </c>
      <c r="F27" s="22"/>
    </row>
    <row r="28" spans="1:6" hidden="1" x14ac:dyDescent="0.3">
      <c r="A28" s="16"/>
      <c r="B28" s="17" t="s">
        <v>139</v>
      </c>
      <c r="C28" s="18"/>
      <c r="D28" s="18"/>
      <c r="E28" s="53" t="e">
        <f t="shared" ref="E28" si="4">D28/C28*100</f>
        <v>#DIV/0!</v>
      </c>
      <c r="F28" s="22"/>
    </row>
    <row r="29" spans="1:6" x14ac:dyDescent="0.3">
      <c r="A29" s="16" t="s">
        <v>156</v>
      </c>
      <c r="B29" s="17" t="s">
        <v>157</v>
      </c>
      <c r="C29" s="18">
        <v>1528.6</v>
      </c>
      <c r="D29" s="18">
        <v>900.7</v>
      </c>
      <c r="E29" s="53">
        <f t="shared" si="0"/>
        <v>58.923197697239317</v>
      </c>
      <c r="F29" s="22"/>
    </row>
    <row r="30" spans="1:6" ht="21" customHeight="1" x14ac:dyDescent="0.3">
      <c r="A30" s="57" t="s">
        <v>189</v>
      </c>
      <c r="B30" s="17" t="s">
        <v>203</v>
      </c>
      <c r="C30" s="18">
        <v>373.2</v>
      </c>
      <c r="D30" s="18">
        <v>179.7</v>
      </c>
      <c r="E30" s="53">
        <f t="shared" si="0"/>
        <v>48.151125401929256</v>
      </c>
      <c r="F30" s="22"/>
    </row>
    <row r="31" spans="1:6" ht="37.5" hidden="1" x14ac:dyDescent="0.3">
      <c r="A31" s="25" t="s">
        <v>27</v>
      </c>
      <c r="B31" s="17" t="s">
        <v>28</v>
      </c>
      <c r="C31" s="18"/>
      <c r="D31" s="20"/>
      <c r="E31" s="53" t="e">
        <f t="shared" si="0"/>
        <v>#DIV/0!</v>
      </c>
      <c r="F31" s="22"/>
    </row>
    <row r="32" spans="1:6" ht="33" hidden="1" customHeight="1" x14ac:dyDescent="0.3">
      <c r="A32" s="16" t="s">
        <v>29</v>
      </c>
      <c r="B32" s="17" t="s">
        <v>30</v>
      </c>
      <c r="C32" s="18"/>
      <c r="D32" s="20"/>
      <c r="E32" s="53" t="e">
        <f t="shared" si="0"/>
        <v>#DIV/0!</v>
      </c>
      <c r="F32" s="22"/>
    </row>
    <row r="33" spans="1:6" ht="33" hidden="1" customHeight="1" x14ac:dyDescent="0.3">
      <c r="A33" s="16" t="s">
        <v>31</v>
      </c>
      <c r="B33" s="17" t="s">
        <v>32</v>
      </c>
      <c r="C33" s="18"/>
      <c r="D33" s="24"/>
      <c r="E33" s="53" t="e">
        <f t="shared" si="0"/>
        <v>#DIV/0!</v>
      </c>
      <c r="F33" s="22"/>
    </row>
    <row r="34" spans="1:6" ht="43.5" hidden="1" customHeight="1" x14ac:dyDescent="0.3">
      <c r="A34" s="16" t="s">
        <v>138</v>
      </c>
      <c r="B34" s="17" t="s">
        <v>139</v>
      </c>
      <c r="C34" s="18"/>
      <c r="D34" s="24"/>
      <c r="E34" s="53" t="e">
        <f t="shared" si="0"/>
        <v>#DIV/0!</v>
      </c>
      <c r="F34" s="22"/>
    </row>
    <row r="35" spans="1:6" ht="43.5" hidden="1" customHeight="1" x14ac:dyDescent="0.3">
      <c r="A35" s="16" t="s">
        <v>33</v>
      </c>
      <c r="B35" s="17" t="s">
        <v>34</v>
      </c>
      <c r="C35" s="18"/>
      <c r="D35" s="24"/>
      <c r="E35" s="53" t="e">
        <f t="shared" si="0"/>
        <v>#DIV/0!</v>
      </c>
      <c r="F35" s="22"/>
    </row>
    <row r="36" spans="1:6" ht="37.5" hidden="1" x14ac:dyDescent="0.3">
      <c r="A36" s="16" t="s">
        <v>35</v>
      </c>
      <c r="B36" s="26" t="s">
        <v>36</v>
      </c>
      <c r="C36" s="18"/>
      <c r="D36" s="20"/>
      <c r="E36" s="53" t="e">
        <f t="shared" si="0"/>
        <v>#DIV/0!</v>
      </c>
      <c r="F36" s="22"/>
    </row>
    <row r="37" spans="1:6" ht="27" customHeight="1" x14ac:dyDescent="0.3">
      <c r="A37" s="16" t="s">
        <v>177</v>
      </c>
      <c r="B37" s="17" t="s">
        <v>37</v>
      </c>
      <c r="C37" s="18"/>
      <c r="D37" s="24">
        <v>14.6</v>
      </c>
      <c r="E37" s="53">
        <v>0</v>
      </c>
      <c r="F37" s="22"/>
    </row>
    <row r="38" spans="1:6" ht="22.5" customHeight="1" x14ac:dyDescent="0.3">
      <c r="A38" s="16" t="s">
        <v>176</v>
      </c>
      <c r="B38" s="17" t="s">
        <v>178</v>
      </c>
      <c r="C38" s="18">
        <v>448</v>
      </c>
      <c r="D38" s="24">
        <v>296</v>
      </c>
      <c r="E38" s="53">
        <f>D38/C38*100</f>
        <v>66.071428571428569</v>
      </c>
      <c r="F38" s="22"/>
    </row>
    <row r="39" spans="1:6" x14ac:dyDescent="0.3">
      <c r="A39" s="27" t="s">
        <v>38</v>
      </c>
      <c r="B39" s="28"/>
      <c r="C39" s="55">
        <f>C14+C4</f>
        <v>165188.20000000001</v>
      </c>
      <c r="D39" s="55">
        <f>D14+D4</f>
        <v>114696.8</v>
      </c>
      <c r="E39" s="53">
        <f t="shared" ref="E39:E59" si="5">D39/C39*100</f>
        <v>69.434015262591402</v>
      </c>
      <c r="F39" s="29"/>
    </row>
    <row r="40" spans="1:6" ht="18" customHeight="1" x14ac:dyDescent="0.3">
      <c r="A40" s="16" t="s">
        <v>39</v>
      </c>
      <c r="B40" s="17" t="s">
        <v>169</v>
      </c>
      <c r="C40" s="18">
        <v>73054.100000000006</v>
      </c>
      <c r="D40" s="18">
        <v>58075.7</v>
      </c>
      <c r="E40" s="53">
        <f t="shared" si="5"/>
        <v>79.496838644237627</v>
      </c>
      <c r="F40" s="19"/>
    </row>
    <row r="41" spans="1:6" x14ac:dyDescent="0.3">
      <c r="A41" s="16" t="s">
        <v>40</v>
      </c>
      <c r="B41" s="17" t="s">
        <v>181</v>
      </c>
      <c r="C41" s="18">
        <v>7514.7</v>
      </c>
      <c r="D41" s="18"/>
      <c r="E41" s="53">
        <f t="shared" si="5"/>
        <v>0</v>
      </c>
      <c r="F41" s="19"/>
    </row>
    <row r="42" spans="1:6" hidden="1" x14ac:dyDescent="0.3">
      <c r="A42" s="16" t="s">
        <v>127</v>
      </c>
      <c r="B42" s="17" t="s">
        <v>217</v>
      </c>
      <c r="C42" s="18"/>
      <c r="D42" s="18">
        <v>0</v>
      </c>
      <c r="E42" s="53" t="e">
        <f t="shared" ref="E42" si="6">D42/C42*100</f>
        <v>#DIV/0!</v>
      </c>
      <c r="F42" s="19"/>
    </row>
    <row r="43" spans="1:6" ht="37.5" x14ac:dyDescent="0.3">
      <c r="A43" s="16" t="s">
        <v>180</v>
      </c>
      <c r="B43" s="17" t="s">
        <v>187</v>
      </c>
      <c r="C43" s="18">
        <v>23366.3</v>
      </c>
      <c r="D43" s="18">
        <v>5317.4</v>
      </c>
      <c r="E43" s="53">
        <f t="shared" si="5"/>
        <v>22.756705169410647</v>
      </c>
      <c r="F43" s="19"/>
    </row>
    <row r="44" spans="1:6" ht="37.5" hidden="1" x14ac:dyDescent="0.3">
      <c r="A44" s="16" t="s">
        <v>174</v>
      </c>
      <c r="B44" s="17" t="s">
        <v>182</v>
      </c>
      <c r="C44" s="20"/>
      <c r="D44" s="20"/>
      <c r="E44" s="53" t="e">
        <f t="shared" si="5"/>
        <v>#DIV/0!</v>
      </c>
      <c r="F44" s="19"/>
    </row>
    <row r="45" spans="1:6" hidden="1" x14ac:dyDescent="0.3">
      <c r="A45" s="16" t="s">
        <v>179</v>
      </c>
      <c r="B45" s="17" t="s">
        <v>158</v>
      </c>
      <c r="C45" s="18"/>
      <c r="D45" s="18"/>
      <c r="E45" s="53" t="e">
        <f t="shared" ref="E45" si="7">D45/C45*100</f>
        <v>#DIV/0!</v>
      </c>
      <c r="F45" s="19"/>
    </row>
    <row r="46" spans="1:6" hidden="1" x14ac:dyDescent="0.3">
      <c r="A46" s="16" t="s">
        <v>135</v>
      </c>
      <c r="B46" s="17" t="s">
        <v>129</v>
      </c>
      <c r="C46" s="18"/>
      <c r="D46" s="18"/>
      <c r="E46" s="53" t="e">
        <f t="shared" si="5"/>
        <v>#DIV/0!</v>
      </c>
      <c r="F46" s="19"/>
    </row>
    <row r="47" spans="1:6" hidden="1" x14ac:dyDescent="0.3">
      <c r="A47" s="16" t="s">
        <v>128</v>
      </c>
      <c r="B47" s="17" t="s">
        <v>129</v>
      </c>
      <c r="C47" s="18"/>
      <c r="D47" s="23"/>
      <c r="E47" s="53" t="e">
        <f t="shared" si="5"/>
        <v>#DIV/0!</v>
      </c>
      <c r="F47" s="19"/>
    </row>
    <row r="48" spans="1:6" x14ac:dyDescent="0.3">
      <c r="A48" s="16" t="s">
        <v>132</v>
      </c>
      <c r="B48" s="17" t="s">
        <v>183</v>
      </c>
      <c r="C48" s="18">
        <v>532.4</v>
      </c>
      <c r="D48" s="23">
        <v>532.4</v>
      </c>
      <c r="E48" s="53">
        <f t="shared" si="5"/>
        <v>100</v>
      </c>
      <c r="F48" s="19"/>
    </row>
    <row r="49" spans="1:6" hidden="1" x14ac:dyDescent="0.3">
      <c r="A49" s="16" t="s">
        <v>140</v>
      </c>
      <c r="B49" s="17" t="s">
        <v>168</v>
      </c>
      <c r="C49" s="18"/>
      <c r="D49" s="23"/>
      <c r="E49" s="53" t="e">
        <f t="shared" ref="E49" si="8">D49/C49*100</f>
        <v>#DIV/0!</v>
      </c>
      <c r="F49" s="19"/>
    </row>
    <row r="50" spans="1:6" hidden="1" x14ac:dyDescent="0.3">
      <c r="A50" s="16" t="s">
        <v>127</v>
      </c>
      <c r="B50" s="17" t="s">
        <v>167</v>
      </c>
      <c r="C50" s="18"/>
      <c r="D50" s="23"/>
      <c r="E50" s="53">
        <v>0</v>
      </c>
      <c r="F50" s="19"/>
    </row>
    <row r="51" spans="1:6" x14ac:dyDescent="0.3">
      <c r="A51" s="16" t="s">
        <v>41</v>
      </c>
      <c r="B51" s="17" t="s">
        <v>166</v>
      </c>
      <c r="C51" s="18">
        <v>247753.60000000001</v>
      </c>
      <c r="D51" s="23">
        <v>162453</v>
      </c>
      <c r="E51" s="53">
        <f t="shared" ref="E51" si="9">D51/C51*100</f>
        <v>65.570389290004258</v>
      </c>
      <c r="F51" s="19"/>
    </row>
    <row r="52" spans="1:6" x14ac:dyDescent="0.3">
      <c r="A52" s="16" t="s">
        <v>42</v>
      </c>
      <c r="B52" s="17" t="s">
        <v>165</v>
      </c>
      <c r="C52" s="18">
        <v>68748.100000000006</v>
      </c>
      <c r="D52" s="20">
        <v>45656</v>
      </c>
      <c r="E52" s="53">
        <f t="shared" si="5"/>
        <v>66.410562619185114</v>
      </c>
      <c r="F52" s="19"/>
    </row>
    <row r="53" spans="1:6" x14ac:dyDescent="0.3">
      <c r="A53" s="16" t="s">
        <v>43</v>
      </c>
      <c r="B53" s="17" t="s">
        <v>164</v>
      </c>
      <c r="C53" s="18">
        <v>23673.9</v>
      </c>
      <c r="D53" s="18">
        <v>10566.4</v>
      </c>
      <c r="E53" s="53">
        <f t="shared" si="5"/>
        <v>44.633119173435723</v>
      </c>
      <c r="F53" s="19"/>
    </row>
    <row r="54" spans="1:6" s="32" customFormat="1" ht="37.5" x14ac:dyDescent="0.3">
      <c r="A54" s="30" t="s">
        <v>44</v>
      </c>
      <c r="B54" s="31" t="s">
        <v>163</v>
      </c>
      <c r="C54" s="23">
        <v>31</v>
      </c>
      <c r="D54" s="23">
        <v>31</v>
      </c>
      <c r="E54" s="53">
        <f t="shared" si="5"/>
        <v>100</v>
      </c>
      <c r="F54" s="19"/>
    </row>
    <row r="55" spans="1:6" x14ac:dyDescent="0.3">
      <c r="A55" s="16" t="s">
        <v>159</v>
      </c>
      <c r="B55" s="17" t="s">
        <v>162</v>
      </c>
      <c r="C55" s="23">
        <v>377.3</v>
      </c>
      <c r="D55" s="18">
        <v>0</v>
      </c>
      <c r="E55" s="53">
        <f t="shared" ref="E55" si="10">D55/C55*100</f>
        <v>0</v>
      </c>
      <c r="F55" s="19"/>
    </row>
    <row r="56" spans="1:6" x14ac:dyDescent="0.3">
      <c r="A56" s="16" t="s">
        <v>45</v>
      </c>
      <c r="B56" s="17" t="s">
        <v>161</v>
      </c>
      <c r="C56" s="23">
        <v>645993.80000000005</v>
      </c>
      <c r="D56" s="18">
        <v>470752.1</v>
      </c>
      <c r="E56" s="53">
        <f t="shared" si="5"/>
        <v>72.872541501172293</v>
      </c>
      <c r="F56" s="19"/>
    </row>
    <row r="57" spans="1:6" ht="38.25" customHeight="1" x14ac:dyDescent="0.3">
      <c r="A57" s="33" t="s">
        <v>46</v>
      </c>
      <c r="B57" s="17" t="s">
        <v>160</v>
      </c>
      <c r="C57" s="23">
        <v>8371.7000000000007</v>
      </c>
      <c r="D57" s="18">
        <v>4603</v>
      </c>
      <c r="E57" s="53">
        <f t="shared" ref="E57:E58" si="11">D57/C57*100</f>
        <v>54.982858917543624</v>
      </c>
      <c r="F57" s="19"/>
    </row>
    <row r="58" spans="1:6" ht="38.25" customHeight="1" x14ac:dyDescent="0.3">
      <c r="A58" s="33" t="s">
        <v>216</v>
      </c>
      <c r="B58" s="17" t="s">
        <v>186</v>
      </c>
      <c r="C58" s="23">
        <v>31873</v>
      </c>
      <c r="D58" s="18">
        <v>19819.099999999999</v>
      </c>
      <c r="E58" s="53">
        <f t="shared" si="11"/>
        <v>62.181470209895515</v>
      </c>
      <c r="F58" s="19"/>
    </row>
    <row r="59" spans="1:6" ht="38.25" hidden="1" customHeight="1" x14ac:dyDescent="0.3">
      <c r="A59" s="33" t="s">
        <v>146</v>
      </c>
      <c r="B59" s="17" t="s">
        <v>184</v>
      </c>
      <c r="C59" s="23"/>
      <c r="D59" s="18"/>
      <c r="E59" s="53" t="e">
        <f t="shared" si="5"/>
        <v>#DIV/0!</v>
      </c>
      <c r="F59" s="19"/>
    </row>
    <row r="60" spans="1:6" ht="25.5" customHeight="1" x14ac:dyDescent="0.3">
      <c r="A60" s="27" t="s">
        <v>47</v>
      </c>
      <c r="B60" s="34" t="s">
        <v>48</v>
      </c>
      <c r="C60" s="54">
        <f>SUM(C40:C59)</f>
        <v>1131289.8999999999</v>
      </c>
      <c r="D60" s="54">
        <f>SUM(D40:D59)</f>
        <v>777806.1</v>
      </c>
      <c r="E60" s="53">
        <f>D60/C60*100</f>
        <v>68.753915331516708</v>
      </c>
      <c r="F60" s="35"/>
    </row>
    <row r="61" spans="1:6" ht="25.5" customHeight="1" x14ac:dyDescent="0.3">
      <c r="A61" s="27" t="s">
        <v>49</v>
      </c>
      <c r="B61" s="34" t="s">
        <v>175</v>
      </c>
      <c r="C61" s="23">
        <v>500</v>
      </c>
      <c r="D61" s="23">
        <v>780</v>
      </c>
      <c r="E61" s="53">
        <v>0</v>
      </c>
      <c r="F61" s="35"/>
    </row>
    <row r="62" spans="1:6" ht="37.5" x14ac:dyDescent="0.3">
      <c r="A62" s="36" t="s">
        <v>50</v>
      </c>
      <c r="B62" s="34" t="s">
        <v>170</v>
      </c>
      <c r="C62" s="23">
        <v>0</v>
      </c>
      <c r="D62" s="18">
        <v>-524.79999999999995</v>
      </c>
      <c r="E62" s="53">
        <v>0</v>
      </c>
      <c r="F62" s="35"/>
    </row>
    <row r="63" spans="1:6" x14ac:dyDescent="0.3">
      <c r="A63" s="27" t="s">
        <v>51</v>
      </c>
      <c r="B63" s="34"/>
      <c r="C63" s="52">
        <f>C39+C60+C61+C62</f>
        <v>1296978.0999999999</v>
      </c>
      <c r="D63" s="52">
        <f>D39+D60+D61+D62</f>
        <v>892758.1</v>
      </c>
      <c r="E63" s="53">
        <f>D63/C63*100</f>
        <v>68.833706598438326</v>
      </c>
      <c r="F63" s="35"/>
    </row>
    <row r="64" spans="1:6" ht="42.75" customHeight="1" x14ac:dyDescent="0.25">
      <c r="A64" s="60" t="s">
        <v>124</v>
      </c>
      <c r="B64" s="61"/>
      <c r="C64" s="61"/>
      <c r="D64" s="61"/>
      <c r="E64" s="62"/>
    </row>
    <row r="65" spans="1:5" ht="19.5" customHeight="1" x14ac:dyDescent="0.25">
      <c r="A65" s="41" t="s">
        <v>52</v>
      </c>
      <c r="B65" s="42" t="s">
        <v>83</v>
      </c>
      <c r="C65" s="40">
        <f>SUM(C66:C73)</f>
        <v>100722.6</v>
      </c>
      <c r="D65" s="40">
        <f>SUM(D66:D73)</f>
        <v>57318.6</v>
      </c>
      <c r="E65" s="43">
        <f>IF(C65=0," ",D65/C65*100)</f>
        <v>56.907387219948646</v>
      </c>
    </row>
    <row r="66" spans="1:5" ht="28.5" customHeight="1" x14ac:dyDescent="0.25">
      <c r="A66" s="44" t="s">
        <v>197</v>
      </c>
      <c r="B66" s="42" t="s">
        <v>84</v>
      </c>
      <c r="C66" s="45">
        <v>3980.4</v>
      </c>
      <c r="D66" s="45">
        <v>2311.4</v>
      </c>
      <c r="E66" s="46">
        <f>IF(C66=0," ",D66/C66*100)</f>
        <v>58.069540749673401</v>
      </c>
    </row>
    <row r="67" spans="1:5" ht="22.5" customHeight="1" x14ac:dyDescent="0.25">
      <c r="A67" s="44" t="s">
        <v>198</v>
      </c>
      <c r="B67" s="42" t="s">
        <v>85</v>
      </c>
      <c r="C67" s="45">
        <v>4831.3999999999996</v>
      </c>
      <c r="D67" s="45">
        <v>3207</v>
      </c>
      <c r="E67" s="46">
        <f>IF(C67=0," ",D67/C67*100)</f>
        <v>66.378275448110287</v>
      </c>
    </row>
    <row r="68" spans="1:5" ht="37.5" x14ac:dyDescent="0.25">
      <c r="A68" s="44" t="s">
        <v>199</v>
      </c>
      <c r="B68" s="42" t="s">
        <v>86</v>
      </c>
      <c r="C68" s="45">
        <v>50405.8</v>
      </c>
      <c r="D68" s="47">
        <v>30499.8</v>
      </c>
      <c r="E68" s="46">
        <f>IF(C68=0," ",D68/C68*100)</f>
        <v>60.508512909228699</v>
      </c>
    </row>
    <row r="69" spans="1:5" x14ac:dyDescent="0.25">
      <c r="A69" s="44" t="s">
        <v>53</v>
      </c>
      <c r="B69" s="42" t="s">
        <v>87</v>
      </c>
      <c r="C69" s="45">
        <v>31</v>
      </c>
      <c r="D69" s="45">
        <v>2.6</v>
      </c>
      <c r="E69" s="46">
        <f>IF(C69=0," ",D69/C69*100)</f>
        <v>8.3870967741935498</v>
      </c>
    </row>
    <row r="70" spans="1:5" x14ac:dyDescent="0.25">
      <c r="A70" s="44" t="s">
        <v>200</v>
      </c>
      <c r="B70" s="42" t="s">
        <v>88</v>
      </c>
      <c r="C70" s="45">
        <v>26791</v>
      </c>
      <c r="D70" s="45">
        <v>13845.9</v>
      </c>
      <c r="E70" s="46">
        <f t="shared" ref="E70:E110" si="12">IF(C70=0," ",D70/C70*100)</f>
        <v>51.681161584114065</v>
      </c>
    </row>
    <row r="71" spans="1:5" hidden="1" x14ac:dyDescent="0.25">
      <c r="A71" s="44" t="s">
        <v>54</v>
      </c>
      <c r="B71" s="42" t="s">
        <v>89</v>
      </c>
      <c r="C71" s="45"/>
      <c r="D71" s="45"/>
      <c r="E71" s="46" t="str">
        <f t="shared" si="12"/>
        <v xml:space="preserve"> </v>
      </c>
    </row>
    <row r="72" spans="1:5" x14ac:dyDescent="0.25">
      <c r="A72" s="44" t="s">
        <v>55</v>
      </c>
      <c r="B72" s="42" t="s">
        <v>90</v>
      </c>
      <c r="C72" s="45">
        <v>1300</v>
      </c>
      <c r="D72" s="45">
        <v>0</v>
      </c>
      <c r="E72" s="46">
        <f t="shared" si="12"/>
        <v>0</v>
      </c>
    </row>
    <row r="73" spans="1:5" x14ac:dyDescent="0.25">
      <c r="A73" s="44" t="s">
        <v>56</v>
      </c>
      <c r="B73" s="42" t="s">
        <v>91</v>
      </c>
      <c r="C73" s="45">
        <v>13383</v>
      </c>
      <c r="D73" s="47">
        <v>7451.9</v>
      </c>
      <c r="E73" s="46">
        <f t="shared" si="12"/>
        <v>55.681835164014046</v>
      </c>
    </row>
    <row r="74" spans="1:5" x14ac:dyDescent="0.25">
      <c r="A74" s="41" t="s">
        <v>57</v>
      </c>
      <c r="B74" s="42" t="s">
        <v>92</v>
      </c>
      <c r="C74" s="40">
        <f>SUM(C75:C76)</f>
        <v>7799.1</v>
      </c>
      <c r="D74" s="40">
        <f>SUM(D75:D76)</f>
        <v>4178.7</v>
      </c>
      <c r="E74" s="43">
        <f t="shared" si="12"/>
        <v>53.579259145285988</v>
      </c>
    </row>
    <row r="75" spans="1:5" x14ac:dyDescent="0.25">
      <c r="A75" s="44" t="s">
        <v>188</v>
      </c>
      <c r="B75" s="42" t="s">
        <v>93</v>
      </c>
      <c r="C75" s="45">
        <v>7724.1</v>
      </c>
      <c r="D75" s="45">
        <v>4178.7</v>
      </c>
      <c r="E75" s="46">
        <f t="shared" si="12"/>
        <v>54.099506738649161</v>
      </c>
    </row>
    <row r="76" spans="1:5" x14ac:dyDescent="0.25">
      <c r="A76" s="44" t="s">
        <v>58</v>
      </c>
      <c r="B76" s="42" t="s">
        <v>94</v>
      </c>
      <c r="C76" s="45">
        <v>75</v>
      </c>
      <c r="D76" s="45">
        <v>0</v>
      </c>
      <c r="E76" s="46">
        <f t="shared" si="12"/>
        <v>0</v>
      </c>
    </row>
    <row r="77" spans="1:5" x14ac:dyDescent="0.25">
      <c r="A77" s="41" t="s">
        <v>59</v>
      </c>
      <c r="B77" s="42" t="s">
        <v>95</v>
      </c>
      <c r="C77" s="40">
        <f>C80+C78+C81+C79</f>
        <v>4263.7</v>
      </c>
      <c r="D77" s="40">
        <f>D80+D78+D81+D79</f>
        <v>2301.3999999999996</v>
      </c>
      <c r="E77" s="43">
        <f t="shared" si="12"/>
        <v>53.976593099889755</v>
      </c>
    </row>
    <row r="78" spans="1:5" x14ac:dyDescent="0.25">
      <c r="A78" s="44" t="s">
        <v>60</v>
      </c>
      <c r="B78" s="42" t="s">
        <v>96</v>
      </c>
      <c r="C78" s="45">
        <v>226.8</v>
      </c>
      <c r="D78" s="47">
        <v>226.8</v>
      </c>
      <c r="E78" s="46">
        <f t="shared" si="12"/>
        <v>100</v>
      </c>
    </row>
    <row r="79" spans="1:5" hidden="1" x14ac:dyDescent="0.25">
      <c r="A79" s="44" t="s">
        <v>149</v>
      </c>
      <c r="B79" s="42" t="s">
        <v>150</v>
      </c>
      <c r="C79" s="45"/>
      <c r="D79" s="47">
        <v>0</v>
      </c>
      <c r="E79" s="46"/>
    </row>
    <row r="80" spans="1:5" x14ac:dyDescent="0.25">
      <c r="A80" s="44" t="s">
        <v>61</v>
      </c>
      <c r="B80" s="42" t="s">
        <v>97</v>
      </c>
      <c r="C80" s="45">
        <v>1505.1</v>
      </c>
      <c r="D80" s="47">
        <v>727.5</v>
      </c>
      <c r="E80" s="46">
        <f t="shared" si="12"/>
        <v>48.335658760215274</v>
      </c>
    </row>
    <row r="81" spans="1:5" x14ac:dyDescent="0.25">
      <c r="A81" s="44" t="s">
        <v>62</v>
      </c>
      <c r="B81" s="42" t="s">
        <v>98</v>
      </c>
      <c r="C81" s="45">
        <v>2531.8000000000002</v>
      </c>
      <c r="D81" s="47">
        <v>1347.1</v>
      </c>
      <c r="E81" s="46">
        <f t="shared" si="12"/>
        <v>53.207204360534</v>
      </c>
    </row>
    <row r="82" spans="1:5" x14ac:dyDescent="0.25">
      <c r="A82" s="41" t="s">
        <v>63</v>
      </c>
      <c r="B82" s="42" t="s">
        <v>99</v>
      </c>
      <c r="C82" s="40">
        <f>C83+C84+C85</f>
        <v>13455.6</v>
      </c>
      <c r="D82" s="40">
        <f>D83+D84+D85</f>
        <v>9802</v>
      </c>
      <c r="E82" s="43">
        <f t="shared" si="12"/>
        <v>72.846993073515847</v>
      </c>
    </row>
    <row r="83" spans="1:5" x14ac:dyDescent="0.25">
      <c r="A83" s="44" t="s">
        <v>64</v>
      </c>
      <c r="B83" s="42" t="s">
        <v>100</v>
      </c>
      <c r="C83" s="45">
        <v>2000</v>
      </c>
      <c r="D83" s="47">
        <v>0</v>
      </c>
      <c r="E83" s="46">
        <f t="shared" si="12"/>
        <v>0</v>
      </c>
    </row>
    <row r="84" spans="1:5" hidden="1" x14ac:dyDescent="0.25">
      <c r="A84" s="44" t="s">
        <v>65</v>
      </c>
      <c r="B84" s="42" t="s">
        <v>101</v>
      </c>
      <c r="C84" s="45"/>
      <c r="D84" s="47">
        <v>0</v>
      </c>
      <c r="E84" s="46" t="str">
        <f t="shared" si="12"/>
        <v xml:space="preserve"> </v>
      </c>
    </row>
    <row r="85" spans="1:5" x14ac:dyDescent="0.25">
      <c r="A85" s="44" t="s">
        <v>144</v>
      </c>
      <c r="B85" s="42" t="s">
        <v>145</v>
      </c>
      <c r="C85" s="45">
        <v>11455.6</v>
      </c>
      <c r="D85" s="47">
        <v>9802</v>
      </c>
      <c r="E85" s="46">
        <f t="shared" si="12"/>
        <v>85.565138447571485</v>
      </c>
    </row>
    <row r="86" spans="1:5" x14ac:dyDescent="0.25">
      <c r="A86" s="41" t="s">
        <v>218</v>
      </c>
      <c r="B86" s="42" t="s">
        <v>220</v>
      </c>
      <c r="C86" s="40">
        <f>C87</f>
        <v>1451.9</v>
      </c>
      <c r="D86" s="40">
        <f>D87</f>
        <v>507.7</v>
      </c>
      <c r="E86" s="46">
        <f t="shared" si="12"/>
        <v>34.967973000895377</v>
      </c>
    </row>
    <row r="87" spans="1:5" x14ac:dyDescent="0.25">
      <c r="A87" s="44" t="s">
        <v>219</v>
      </c>
      <c r="B87" s="42" t="s">
        <v>221</v>
      </c>
      <c r="C87" s="45">
        <v>1451.9</v>
      </c>
      <c r="D87" s="47">
        <v>507.7</v>
      </c>
      <c r="E87" s="46">
        <f t="shared" si="12"/>
        <v>34.967973000895377</v>
      </c>
    </row>
    <row r="88" spans="1:5" x14ac:dyDescent="0.25">
      <c r="A88" s="41" t="s">
        <v>66</v>
      </c>
      <c r="B88" s="42" t="s">
        <v>102</v>
      </c>
      <c r="C88" s="40">
        <f>C89+C90+C91+C93+C94+C92</f>
        <v>878986.7</v>
      </c>
      <c r="D88" s="40">
        <f>D89+D90+D91+D93+D94+D92</f>
        <v>614886.80000000005</v>
      </c>
      <c r="E88" s="43">
        <f t="shared" si="12"/>
        <v>69.954050499285145</v>
      </c>
    </row>
    <row r="89" spans="1:5" x14ac:dyDescent="0.25">
      <c r="A89" s="44" t="s">
        <v>67</v>
      </c>
      <c r="B89" s="42" t="s">
        <v>103</v>
      </c>
      <c r="C89" s="45">
        <v>225266.5</v>
      </c>
      <c r="D89" s="47">
        <v>160187.1</v>
      </c>
      <c r="E89" s="46">
        <f t="shared" si="12"/>
        <v>71.110040773927778</v>
      </c>
    </row>
    <row r="90" spans="1:5" x14ac:dyDescent="0.25">
      <c r="A90" s="44" t="s">
        <v>68</v>
      </c>
      <c r="B90" s="42" t="s">
        <v>104</v>
      </c>
      <c r="C90" s="45">
        <v>553459.69999999995</v>
      </c>
      <c r="D90" s="47">
        <v>391890.4</v>
      </c>
      <c r="E90" s="46">
        <f t="shared" si="12"/>
        <v>70.807395732697444</v>
      </c>
    </row>
    <row r="91" spans="1:5" x14ac:dyDescent="0.25">
      <c r="A91" s="44" t="s">
        <v>192</v>
      </c>
      <c r="B91" s="42" t="s">
        <v>105</v>
      </c>
      <c r="C91" s="45">
        <v>40870.400000000001</v>
      </c>
      <c r="D91" s="47">
        <v>26615.9</v>
      </c>
      <c r="E91" s="46">
        <f t="shared" si="12"/>
        <v>65.122680472909494</v>
      </c>
    </row>
    <row r="92" spans="1:5" x14ac:dyDescent="0.25">
      <c r="A92" s="44" t="s">
        <v>193</v>
      </c>
      <c r="B92" s="42" t="s">
        <v>151</v>
      </c>
      <c r="C92" s="45">
        <v>50</v>
      </c>
      <c r="D92" s="47">
        <v>0</v>
      </c>
      <c r="E92" s="46">
        <f t="shared" si="12"/>
        <v>0</v>
      </c>
    </row>
    <row r="93" spans="1:5" x14ac:dyDescent="0.25">
      <c r="A93" s="44" t="s">
        <v>194</v>
      </c>
      <c r="B93" s="42" t="s">
        <v>106</v>
      </c>
      <c r="C93" s="45">
        <v>3277.6</v>
      </c>
      <c r="D93" s="47">
        <v>3006.4</v>
      </c>
      <c r="E93" s="46">
        <f t="shared" si="12"/>
        <v>91.725652916768368</v>
      </c>
    </row>
    <row r="94" spans="1:5" x14ac:dyDescent="0.25">
      <c r="A94" s="44" t="s">
        <v>69</v>
      </c>
      <c r="B94" s="42" t="s">
        <v>107</v>
      </c>
      <c r="C94" s="47">
        <v>56062.5</v>
      </c>
      <c r="D94" s="47">
        <v>33187</v>
      </c>
      <c r="E94" s="46">
        <f t="shared" si="12"/>
        <v>59.196432552954292</v>
      </c>
    </row>
    <row r="95" spans="1:5" x14ac:dyDescent="0.25">
      <c r="A95" s="41" t="s">
        <v>195</v>
      </c>
      <c r="B95" s="42" t="s">
        <v>108</v>
      </c>
      <c r="C95" s="40">
        <f>C96+C97</f>
        <v>52197.8</v>
      </c>
      <c r="D95" s="40">
        <f>D96+D97</f>
        <v>28076.7</v>
      </c>
      <c r="E95" s="43">
        <f t="shared" si="12"/>
        <v>53.789048580591512</v>
      </c>
    </row>
    <row r="96" spans="1:5" x14ac:dyDescent="0.25">
      <c r="A96" s="44" t="s">
        <v>70</v>
      </c>
      <c r="B96" s="42" t="s">
        <v>109</v>
      </c>
      <c r="C96" s="45">
        <v>31244.1</v>
      </c>
      <c r="D96" s="45">
        <v>16567.2</v>
      </c>
      <c r="E96" s="46">
        <f t="shared" si="12"/>
        <v>53.025051129653278</v>
      </c>
    </row>
    <row r="97" spans="1:5" x14ac:dyDescent="0.25">
      <c r="A97" s="44" t="s">
        <v>196</v>
      </c>
      <c r="B97" s="42" t="s">
        <v>110</v>
      </c>
      <c r="C97" s="45">
        <v>20953.7</v>
      </c>
      <c r="D97" s="45">
        <v>11509.5</v>
      </c>
      <c r="E97" s="46">
        <f t="shared" si="12"/>
        <v>54.928246562659581</v>
      </c>
    </row>
    <row r="98" spans="1:5" x14ac:dyDescent="0.25">
      <c r="A98" s="41" t="s">
        <v>71</v>
      </c>
      <c r="B98" s="42" t="s">
        <v>111</v>
      </c>
      <c r="C98" s="40">
        <f>C99+C100+C102+C101</f>
        <v>97089.699999999983</v>
      </c>
      <c r="D98" s="40">
        <f>D99+D100+D102+D101</f>
        <v>58493.500000000007</v>
      </c>
      <c r="E98" s="43">
        <f t="shared" si="12"/>
        <v>60.246864497469886</v>
      </c>
    </row>
    <row r="99" spans="1:5" x14ac:dyDescent="0.25">
      <c r="A99" s="44" t="s">
        <v>72</v>
      </c>
      <c r="B99" s="42" t="s">
        <v>112</v>
      </c>
      <c r="C99" s="45">
        <v>8412</v>
      </c>
      <c r="D99" s="45">
        <v>4909.3</v>
      </c>
      <c r="E99" s="46">
        <f t="shared" si="12"/>
        <v>58.360675225867809</v>
      </c>
    </row>
    <row r="100" spans="1:5" x14ac:dyDescent="0.25">
      <c r="A100" s="44" t="s">
        <v>73</v>
      </c>
      <c r="B100" s="42" t="s">
        <v>113</v>
      </c>
      <c r="C100" s="45">
        <v>65949.899999999994</v>
      </c>
      <c r="D100" s="47">
        <v>43306.9</v>
      </c>
      <c r="E100" s="46">
        <f t="shared" si="12"/>
        <v>65.66636188985882</v>
      </c>
    </row>
    <row r="101" spans="1:5" x14ac:dyDescent="0.25">
      <c r="A101" s="44" t="s">
        <v>74</v>
      </c>
      <c r="B101" s="42" t="s">
        <v>114</v>
      </c>
      <c r="C101" s="45">
        <v>16967.099999999999</v>
      </c>
      <c r="D101" s="45">
        <v>7057.8</v>
      </c>
      <c r="E101" s="46">
        <f t="shared" si="12"/>
        <v>41.596972965327019</v>
      </c>
    </row>
    <row r="102" spans="1:5" x14ac:dyDescent="0.25">
      <c r="A102" s="44" t="s">
        <v>75</v>
      </c>
      <c r="B102" s="42" t="s">
        <v>115</v>
      </c>
      <c r="C102" s="45">
        <v>5760.7</v>
      </c>
      <c r="D102" s="45">
        <v>3219.5</v>
      </c>
      <c r="E102" s="46">
        <f t="shared" si="12"/>
        <v>55.887305362195569</v>
      </c>
    </row>
    <row r="103" spans="1:5" x14ac:dyDescent="0.25">
      <c r="A103" s="41" t="s">
        <v>76</v>
      </c>
      <c r="B103" s="42" t="s">
        <v>116</v>
      </c>
      <c r="C103" s="40">
        <f>C104</f>
        <v>16483.900000000001</v>
      </c>
      <c r="D103" s="40">
        <f>D104</f>
        <v>9375.7000000000007</v>
      </c>
      <c r="E103" s="43">
        <f t="shared" si="12"/>
        <v>56.877923306984393</v>
      </c>
    </row>
    <row r="104" spans="1:5" x14ac:dyDescent="0.25">
      <c r="A104" s="44" t="s">
        <v>77</v>
      </c>
      <c r="B104" s="42" t="s">
        <v>117</v>
      </c>
      <c r="C104" s="45">
        <v>16483.900000000001</v>
      </c>
      <c r="D104" s="45">
        <v>9375.7000000000007</v>
      </c>
      <c r="E104" s="46">
        <f t="shared" si="12"/>
        <v>56.877923306984393</v>
      </c>
    </row>
    <row r="105" spans="1:5" hidden="1" x14ac:dyDescent="0.25">
      <c r="A105" s="41" t="s">
        <v>78</v>
      </c>
      <c r="B105" s="42" t="s">
        <v>118</v>
      </c>
      <c r="C105" s="40">
        <f>C106</f>
        <v>0</v>
      </c>
      <c r="D105" s="40">
        <f>D106</f>
        <v>0</v>
      </c>
      <c r="E105" s="43" t="str">
        <f t="shared" si="12"/>
        <v xml:space="preserve"> </v>
      </c>
    </row>
    <row r="106" spans="1:5" hidden="1" x14ac:dyDescent="0.25">
      <c r="A106" s="44" t="s">
        <v>79</v>
      </c>
      <c r="B106" s="42" t="s">
        <v>119</v>
      </c>
      <c r="C106" s="45">
        <v>0</v>
      </c>
      <c r="D106" s="45">
        <v>0</v>
      </c>
      <c r="E106" s="46" t="str">
        <f t="shared" si="12"/>
        <v xml:space="preserve"> </v>
      </c>
    </row>
    <row r="107" spans="1:5" x14ac:dyDescent="0.25">
      <c r="A107" s="41" t="s">
        <v>190</v>
      </c>
      <c r="B107" s="42" t="s">
        <v>120</v>
      </c>
      <c r="C107" s="40">
        <f>C108+C109</f>
        <v>136286.70000000001</v>
      </c>
      <c r="D107" s="40">
        <f>D108+D109</f>
        <v>97872.799999999988</v>
      </c>
      <c r="E107" s="43">
        <f t="shared" si="12"/>
        <v>71.8139040713437</v>
      </c>
    </row>
    <row r="108" spans="1:5" x14ac:dyDescent="0.25">
      <c r="A108" s="44" t="s">
        <v>191</v>
      </c>
      <c r="B108" s="42" t="s">
        <v>121</v>
      </c>
      <c r="C108" s="45">
        <v>120650.8</v>
      </c>
      <c r="D108" s="45">
        <v>87078.9</v>
      </c>
      <c r="E108" s="46">
        <f t="shared" si="12"/>
        <v>72.174324579696105</v>
      </c>
    </row>
    <row r="109" spans="1:5" x14ac:dyDescent="0.25">
      <c r="A109" s="44" t="s">
        <v>80</v>
      </c>
      <c r="B109" s="42" t="s">
        <v>122</v>
      </c>
      <c r="C109" s="45">
        <v>15635.9</v>
      </c>
      <c r="D109" s="45">
        <v>10793.9</v>
      </c>
      <c r="E109" s="46">
        <f t="shared" si="12"/>
        <v>69.032802716824733</v>
      </c>
    </row>
    <row r="110" spans="1:5" x14ac:dyDescent="0.25">
      <c r="A110" s="39" t="s">
        <v>81</v>
      </c>
      <c r="B110" s="48" t="s">
        <v>123</v>
      </c>
      <c r="C110" s="40">
        <f>C65+C74+C77+C82+C88+C95+C98+C103+C107+C105+C86</f>
        <v>1308737.6999999997</v>
      </c>
      <c r="D110" s="40">
        <f>D65+D74+D77+D82+D88+D95+D98+D103+D107+D105+D86</f>
        <v>882813.89999999991</v>
      </c>
      <c r="E110" s="43">
        <f t="shared" si="12"/>
        <v>67.455373219553465</v>
      </c>
    </row>
    <row r="111" spans="1:5" x14ac:dyDescent="0.3">
      <c r="A111" s="49" t="s">
        <v>82</v>
      </c>
      <c r="B111" s="50"/>
      <c r="C111" s="51">
        <f>C63-C110</f>
        <v>-11759.59999999986</v>
      </c>
      <c r="D111" s="51">
        <f>D63-D110</f>
        <v>9944.2000000000698</v>
      </c>
      <c r="E111" s="43"/>
    </row>
    <row r="114" spans="1:4" x14ac:dyDescent="0.3">
      <c r="A114" s="37" t="s">
        <v>141</v>
      </c>
      <c r="C114" s="56" t="s">
        <v>142</v>
      </c>
    </row>
    <row r="117" spans="1:4" x14ac:dyDescent="0.3">
      <c r="C117" s="6">
        <f>C63-C110</f>
        <v>-11759.59999999986</v>
      </c>
      <c r="D117" s="6">
        <f>D63-D110</f>
        <v>9944.2000000000698</v>
      </c>
    </row>
  </sheetData>
  <mergeCells count="2">
    <mergeCell ref="A1:E1"/>
    <mergeCell ref="A64:E64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B1" zoomScale="90" zoomScaleNormal="90" zoomScaleSheetLayoutView="80" workbookViewId="0">
      <selection activeCell="D5" sqref="D5"/>
    </sheetView>
  </sheetViews>
  <sheetFormatPr defaultRowHeight="18.75" x14ac:dyDescent="0.3"/>
  <cols>
    <col min="1" max="1" width="144.140625" style="37" customWidth="1"/>
    <col min="2" max="2" width="35.42578125" style="38" customWidth="1"/>
    <col min="3" max="3" width="19.140625" style="6" customWidth="1"/>
    <col min="4" max="4" width="20.140625" style="6" customWidth="1"/>
    <col min="5" max="5" width="16.140625" style="2" customWidth="1"/>
    <col min="6" max="6" width="18.5703125" style="6" customWidth="1"/>
    <col min="7" max="7" width="18" style="6" customWidth="1"/>
    <col min="8" max="16384" width="9.140625" style="2"/>
  </cols>
  <sheetData>
    <row r="1" spans="1:7" ht="23.25" x14ac:dyDescent="0.35">
      <c r="A1" s="58" t="s">
        <v>206</v>
      </c>
      <c r="B1" s="59"/>
      <c r="C1" s="59"/>
      <c r="D1" s="59"/>
      <c r="E1" s="59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69" customHeight="1" x14ac:dyDescent="0.25">
      <c r="A3" s="8" t="s">
        <v>1</v>
      </c>
      <c r="B3" s="9" t="s">
        <v>2</v>
      </c>
      <c r="C3" s="10" t="s">
        <v>147</v>
      </c>
      <c r="D3" s="11" t="s">
        <v>207</v>
      </c>
      <c r="E3" s="12" t="s">
        <v>148</v>
      </c>
      <c r="F3" s="10" t="s">
        <v>204</v>
      </c>
      <c r="G3" s="10" t="s">
        <v>205</v>
      </c>
    </row>
    <row r="4" spans="1:7" x14ac:dyDescent="0.3">
      <c r="A4" s="8" t="s">
        <v>3</v>
      </c>
      <c r="B4" s="14"/>
      <c r="C4" s="52">
        <f>SUM(C5:C12)</f>
        <v>177696.7</v>
      </c>
      <c r="D4" s="52">
        <f>SUM(D5:D12)</f>
        <v>139095.5</v>
      </c>
      <c r="E4" s="53">
        <f t="shared" ref="E4:E34" si="0">D4/C4*100</f>
        <v>78.276917916877466</v>
      </c>
      <c r="F4" s="52">
        <f t="shared" ref="F4:G4" si="1">SUM(F5:F12)</f>
        <v>171297.2</v>
      </c>
      <c r="G4" s="52">
        <f t="shared" si="1"/>
        <v>-6399.5</v>
      </c>
    </row>
    <row r="5" spans="1:7" x14ac:dyDescent="0.3">
      <c r="A5" s="16" t="s">
        <v>4</v>
      </c>
      <c r="B5" s="17" t="s">
        <v>5</v>
      </c>
      <c r="C5" s="18">
        <v>132324</v>
      </c>
      <c r="D5" s="18">
        <v>101599.3</v>
      </c>
      <c r="E5" s="53">
        <f t="shared" si="0"/>
        <v>76.780704936368309</v>
      </c>
      <c r="F5" s="18">
        <v>125000</v>
      </c>
      <c r="G5" s="18">
        <f>F5-C5</f>
        <v>-7324</v>
      </c>
    </row>
    <row r="6" spans="1:7" x14ac:dyDescent="0.3">
      <c r="A6" s="16" t="s">
        <v>6</v>
      </c>
      <c r="B6" s="17" t="s">
        <v>7</v>
      </c>
      <c r="C6" s="18">
        <v>26001.200000000001</v>
      </c>
      <c r="D6" s="20">
        <v>20311.7</v>
      </c>
      <c r="E6" s="53">
        <f t="shared" si="0"/>
        <v>78.118317616110019</v>
      </c>
      <c r="F6" s="18">
        <v>26001.200000000001</v>
      </c>
      <c r="G6" s="18">
        <f t="shared" ref="G6:G59" si="2">F6-C6</f>
        <v>0</v>
      </c>
    </row>
    <row r="7" spans="1:7" x14ac:dyDescent="0.3">
      <c r="A7" s="16" t="s">
        <v>8</v>
      </c>
      <c r="B7" s="17" t="s">
        <v>9</v>
      </c>
      <c r="C7" s="18">
        <v>13578</v>
      </c>
      <c r="D7" s="20">
        <v>11337.4</v>
      </c>
      <c r="E7" s="53">
        <f t="shared" si="0"/>
        <v>83.498306083370153</v>
      </c>
      <c r="F7" s="18">
        <v>13578</v>
      </c>
      <c r="G7" s="18">
        <f t="shared" si="2"/>
        <v>0</v>
      </c>
    </row>
    <row r="8" spans="1:7" x14ac:dyDescent="0.3">
      <c r="A8" s="16" t="s">
        <v>10</v>
      </c>
      <c r="B8" s="17" t="s">
        <v>11</v>
      </c>
      <c r="C8" s="18">
        <v>431.9</v>
      </c>
      <c r="D8" s="18">
        <v>54.8</v>
      </c>
      <c r="E8" s="53">
        <f t="shared" si="0"/>
        <v>12.688122250520953</v>
      </c>
      <c r="F8" s="18">
        <v>431.9</v>
      </c>
      <c r="G8" s="18">
        <f t="shared" si="2"/>
        <v>0</v>
      </c>
    </row>
    <row r="9" spans="1:7" ht="37.5" x14ac:dyDescent="0.3">
      <c r="A9" s="16" t="s">
        <v>126</v>
      </c>
      <c r="B9" s="17" t="s">
        <v>125</v>
      </c>
      <c r="C9" s="18">
        <v>64.7</v>
      </c>
      <c r="D9" s="18">
        <v>70.099999999999994</v>
      </c>
      <c r="E9" s="53">
        <f t="shared" si="0"/>
        <v>108.34621329211744</v>
      </c>
      <c r="F9" s="18">
        <v>70.099999999999994</v>
      </c>
      <c r="G9" s="18">
        <f t="shared" si="2"/>
        <v>5.3999999999999915</v>
      </c>
    </row>
    <row r="10" spans="1:7" x14ac:dyDescent="0.3">
      <c r="A10" s="16" t="s">
        <v>136</v>
      </c>
      <c r="B10" s="17" t="s">
        <v>137</v>
      </c>
      <c r="C10" s="18">
        <v>1126</v>
      </c>
      <c r="D10" s="18">
        <v>2040.1</v>
      </c>
      <c r="E10" s="53">
        <f t="shared" si="0"/>
        <v>181.18117229129663</v>
      </c>
      <c r="F10" s="18">
        <v>2040.1</v>
      </c>
      <c r="G10" s="18">
        <f t="shared" si="2"/>
        <v>914.09999999999991</v>
      </c>
    </row>
    <row r="11" spans="1:7" x14ac:dyDescent="0.3">
      <c r="A11" s="16" t="s">
        <v>12</v>
      </c>
      <c r="B11" s="17" t="s">
        <v>13</v>
      </c>
      <c r="C11" s="18">
        <v>4170.8999999999996</v>
      </c>
      <c r="D11" s="18">
        <v>3677.1</v>
      </c>
      <c r="E11" s="53">
        <f>D11/C11*100</f>
        <v>88.160828598144292</v>
      </c>
      <c r="F11" s="18">
        <v>4170.8999999999996</v>
      </c>
      <c r="G11" s="18">
        <f t="shared" si="2"/>
        <v>0</v>
      </c>
    </row>
    <row r="12" spans="1:7" x14ac:dyDescent="0.3">
      <c r="A12" s="16" t="s">
        <v>173</v>
      </c>
      <c r="B12" s="17" t="s">
        <v>143</v>
      </c>
      <c r="C12" s="18">
        <v>0</v>
      </c>
      <c r="D12" s="18">
        <v>5</v>
      </c>
      <c r="E12" s="53">
        <v>0</v>
      </c>
      <c r="F12" s="18">
        <v>5</v>
      </c>
      <c r="G12" s="18">
        <f t="shared" si="2"/>
        <v>5</v>
      </c>
    </row>
    <row r="13" spans="1:7" x14ac:dyDescent="0.3">
      <c r="A13" s="8" t="s">
        <v>14</v>
      </c>
      <c r="B13" s="17"/>
      <c r="C13" s="54">
        <f>SUM(C14:C36)</f>
        <v>19708.699999999997</v>
      </c>
      <c r="D13" s="54">
        <f>SUM(D14:D36)</f>
        <v>19527.500000000004</v>
      </c>
      <c r="E13" s="53">
        <f t="shared" si="0"/>
        <v>99.080609071120904</v>
      </c>
      <c r="F13" s="54">
        <f t="shared" ref="F13:G13" si="3">SUM(F14:F36)</f>
        <v>20267.099999999999</v>
      </c>
      <c r="G13" s="54">
        <f t="shared" si="3"/>
        <v>558.40000000000009</v>
      </c>
    </row>
    <row r="14" spans="1:7" ht="41.25" customHeight="1" x14ac:dyDescent="0.3">
      <c r="A14" s="16" t="s">
        <v>15</v>
      </c>
      <c r="B14" s="17" t="s">
        <v>16</v>
      </c>
      <c r="C14" s="18">
        <v>5790.1</v>
      </c>
      <c r="D14" s="20">
        <v>4636.2</v>
      </c>
      <c r="E14" s="53">
        <f>D14/C14*100</f>
        <v>80.071155938584809</v>
      </c>
      <c r="F14" s="18">
        <v>5790.1</v>
      </c>
      <c r="G14" s="18">
        <f t="shared" si="2"/>
        <v>0</v>
      </c>
    </row>
    <row r="15" spans="1:7" ht="40.5" customHeight="1" x14ac:dyDescent="0.3">
      <c r="A15" s="16" t="s">
        <v>17</v>
      </c>
      <c r="B15" s="17" t="s">
        <v>18</v>
      </c>
      <c r="C15" s="18">
        <v>3900</v>
      </c>
      <c r="D15" s="20">
        <v>3342.7</v>
      </c>
      <c r="E15" s="53">
        <f>D15/C15*100</f>
        <v>85.710256410256406</v>
      </c>
      <c r="F15" s="18">
        <v>3900</v>
      </c>
      <c r="G15" s="18">
        <f t="shared" si="2"/>
        <v>0</v>
      </c>
    </row>
    <row r="16" spans="1:7" ht="37.5" hidden="1" customHeight="1" x14ac:dyDescent="0.3">
      <c r="A16" s="16" t="s">
        <v>19</v>
      </c>
      <c r="B16" s="17" t="s">
        <v>20</v>
      </c>
      <c r="C16" s="18"/>
      <c r="D16" s="18"/>
      <c r="E16" s="53">
        <v>0</v>
      </c>
      <c r="F16" s="18"/>
      <c r="G16" s="18">
        <f t="shared" si="2"/>
        <v>0</v>
      </c>
    </row>
    <row r="17" spans="1:7" ht="46.5" customHeight="1" x14ac:dyDescent="0.3">
      <c r="A17" s="16" t="s">
        <v>21</v>
      </c>
      <c r="B17" s="17" t="s">
        <v>22</v>
      </c>
      <c r="C17" s="18">
        <v>38</v>
      </c>
      <c r="D17" s="18">
        <v>32.799999999999997</v>
      </c>
      <c r="E17" s="53">
        <f t="shared" si="0"/>
        <v>86.315789473684205</v>
      </c>
      <c r="F17" s="18">
        <v>38</v>
      </c>
      <c r="G17" s="18">
        <f t="shared" si="2"/>
        <v>0</v>
      </c>
    </row>
    <row r="18" spans="1:7" x14ac:dyDescent="0.3">
      <c r="A18" s="16" t="s">
        <v>23</v>
      </c>
      <c r="B18" s="17" t="s">
        <v>24</v>
      </c>
      <c r="C18" s="23">
        <v>47.9</v>
      </c>
      <c r="D18" s="18">
        <v>35.9</v>
      </c>
      <c r="E18" s="53">
        <f t="shared" si="0"/>
        <v>74.947807933194156</v>
      </c>
      <c r="F18" s="23">
        <v>47.9</v>
      </c>
      <c r="G18" s="18">
        <f t="shared" si="2"/>
        <v>0</v>
      </c>
    </row>
    <row r="19" spans="1:7" x14ac:dyDescent="0.3">
      <c r="A19" s="16" t="s">
        <v>130</v>
      </c>
      <c r="B19" s="17" t="s">
        <v>131</v>
      </c>
      <c r="C19" s="23">
        <v>4.5</v>
      </c>
      <c r="D19" s="18"/>
      <c r="E19" s="53">
        <f t="shared" si="0"/>
        <v>0</v>
      </c>
      <c r="F19" s="23">
        <v>4.5</v>
      </c>
      <c r="G19" s="18">
        <f t="shared" si="2"/>
        <v>0</v>
      </c>
    </row>
    <row r="20" spans="1:7" x14ac:dyDescent="0.3">
      <c r="A20" s="16" t="s">
        <v>172</v>
      </c>
      <c r="B20" s="17" t="s">
        <v>152</v>
      </c>
      <c r="C20" s="23">
        <v>52</v>
      </c>
      <c r="D20" s="24">
        <v>31.8</v>
      </c>
      <c r="E20" s="53">
        <f t="shared" si="0"/>
        <v>61.15384615384616</v>
      </c>
      <c r="F20" s="23">
        <v>52</v>
      </c>
      <c r="G20" s="18">
        <f t="shared" si="2"/>
        <v>0</v>
      </c>
    </row>
    <row r="21" spans="1:7" x14ac:dyDescent="0.3">
      <c r="A21" s="16" t="s">
        <v>171</v>
      </c>
      <c r="B21" s="17" t="s">
        <v>153</v>
      </c>
      <c r="C21" s="23">
        <v>51</v>
      </c>
      <c r="D21" s="24">
        <v>3.8</v>
      </c>
      <c r="E21" s="53">
        <f t="shared" si="0"/>
        <v>7.4509803921568629</v>
      </c>
      <c r="F21" s="23">
        <v>51</v>
      </c>
      <c r="G21" s="18">
        <f t="shared" si="2"/>
        <v>0</v>
      </c>
    </row>
    <row r="22" spans="1:7" x14ac:dyDescent="0.3">
      <c r="A22" s="16" t="s">
        <v>25</v>
      </c>
      <c r="B22" s="17" t="s">
        <v>26</v>
      </c>
      <c r="C22" s="18">
        <v>737</v>
      </c>
      <c r="D22" s="18">
        <v>3127</v>
      </c>
      <c r="E22" s="53">
        <f t="shared" si="0"/>
        <v>424.28765264586161</v>
      </c>
      <c r="F22" s="18">
        <v>737</v>
      </c>
      <c r="G22" s="18">
        <f t="shared" si="2"/>
        <v>0</v>
      </c>
    </row>
    <row r="23" spans="1:7" ht="59.25" customHeight="1" x14ac:dyDescent="0.3">
      <c r="A23" s="16" t="s">
        <v>134</v>
      </c>
      <c r="B23" s="17" t="s">
        <v>133</v>
      </c>
      <c r="C23" s="18">
        <v>1192.3</v>
      </c>
      <c r="D23" s="20">
        <v>1202.2</v>
      </c>
      <c r="E23" s="53">
        <v>0</v>
      </c>
      <c r="F23" s="18">
        <v>1202.2</v>
      </c>
      <c r="G23" s="18">
        <f t="shared" si="2"/>
        <v>9.9000000000000909</v>
      </c>
    </row>
    <row r="24" spans="1:7" ht="25.5" customHeight="1" x14ac:dyDescent="0.3">
      <c r="A24" s="16" t="s">
        <v>202</v>
      </c>
      <c r="B24" s="17" t="s">
        <v>201</v>
      </c>
      <c r="C24" s="18">
        <v>1367.8</v>
      </c>
      <c r="D24" s="20">
        <v>1725.3</v>
      </c>
      <c r="E24" s="53">
        <f t="shared" si="0"/>
        <v>126.13686211434421</v>
      </c>
      <c r="F24" s="18">
        <v>1782.3</v>
      </c>
      <c r="G24" s="18">
        <f t="shared" si="2"/>
        <v>414.5</v>
      </c>
    </row>
    <row r="25" spans="1:7" x14ac:dyDescent="0.3">
      <c r="A25" s="16" t="s">
        <v>154</v>
      </c>
      <c r="B25" s="17" t="s">
        <v>155</v>
      </c>
      <c r="C25" s="18">
        <v>1478.4</v>
      </c>
      <c r="D25" s="18">
        <v>545.1</v>
      </c>
      <c r="E25" s="53">
        <f t="shared" si="0"/>
        <v>36.870941558441558</v>
      </c>
      <c r="F25" s="18">
        <v>1478.4</v>
      </c>
      <c r="G25" s="18">
        <f t="shared" si="2"/>
        <v>0</v>
      </c>
    </row>
    <row r="26" spans="1:7" hidden="1" x14ac:dyDescent="0.3">
      <c r="A26" s="16"/>
      <c r="B26" s="17" t="s">
        <v>139</v>
      </c>
      <c r="C26" s="18"/>
      <c r="D26" s="18"/>
      <c r="E26" s="53" t="e">
        <f t="shared" si="0"/>
        <v>#DIV/0!</v>
      </c>
      <c r="F26" s="18"/>
      <c r="G26" s="18">
        <f t="shared" si="2"/>
        <v>0</v>
      </c>
    </row>
    <row r="27" spans="1:7" x14ac:dyDescent="0.3">
      <c r="A27" s="16" t="s">
        <v>156</v>
      </c>
      <c r="B27" s="17" t="s">
        <v>157</v>
      </c>
      <c r="C27" s="18">
        <v>4683.7</v>
      </c>
      <c r="D27" s="18">
        <v>4342</v>
      </c>
      <c r="E27" s="53">
        <f t="shared" si="0"/>
        <v>92.704485769797387</v>
      </c>
      <c r="F27" s="18">
        <v>4683.7</v>
      </c>
      <c r="G27" s="18">
        <f t="shared" si="2"/>
        <v>0</v>
      </c>
    </row>
    <row r="28" spans="1:7" ht="21" customHeight="1" x14ac:dyDescent="0.3">
      <c r="A28" s="57" t="s">
        <v>189</v>
      </c>
      <c r="B28" s="17" t="s">
        <v>203</v>
      </c>
      <c r="C28" s="18"/>
      <c r="D28" s="18">
        <v>11.3</v>
      </c>
      <c r="E28" s="53" t="e">
        <f t="shared" si="0"/>
        <v>#DIV/0!</v>
      </c>
      <c r="F28" s="18"/>
      <c r="G28" s="18">
        <f t="shared" si="2"/>
        <v>0</v>
      </c>
    </row>
    <row r="29" spans="1:7" ht="56.25" hidden="1" x14ac:dyDescent="0.3">
      <c r="A29" s="25" t="s">
        <v>27</v>
      </c>
      <c r="B29" s="17" t="s">
        <v>28</v>
      </c>
      <c r="C29" s="18"/>
      <c r="D29" s="20"/>
      <c r="E29" s="53" t="e">
        <f t="shared" si="0"/>
        <v>#DIV/0!</v>
      </c>
      <c r="F29" s="18"/>
      <c r="G29" s="18">
        <f t="shared" si="2"/>
        <v>0</v>
      </c>
    </row>
    <row r="30" spans="1:7" ht="33" hidden="1" customHeight="1" x14ac:dyDescent="0.3">
      <c r="A30" s="16" t="s">
        <v>29</v>
      </c>
      <c r="B30" s="17" t="s">
        <v>30</v>
      </c>
      <c r="C30" s="18"/>
      <c r="D30" s="20"/>
      <c r="E30" s="53" t="e">
        <f t="shared" si="0"/>
        <v>#DIV/0!</v>
      </c>
      <c r="F30" s="18"/>
      <c r="G30" s="18">
        <f t="shared" si="2"/>
        <v>0</v>
      </c>
    </row>
    <row r="31" spans="1:7" ht="33" hidden="1" customHeight="1" x14ac:dyDescent="0.3">
      <c r="A31" s="16" t="s">
        <v>31</v>
      </c>
      <c r="B31" s="17" t="s">
        <v>32</v>
      </c>
      <c r="C31" s="18"/>
      <c r="D31" s="24"/>
      <c r="E31" s="53" t="e">
        <f t="shared" si="0"/>
        <v>#DIV/0!</v>
      </c>
      <c r="F31" s="18"/>
      <c r="G31" s="18">
        <f t="shared" si="2"/>
        <v>0</v>
      </c>
    </row>
    <row r="32" spans="1:7" ht="43.5" hidden="1" customHeight="1" x14ac:dyDescent="0.3">
      <c r="A32" s="16" t="s">
        <v>138</v>
      </c>
      <c r="B32" s="17" t="s">
        <v>139</v>
      </c>
      <c r="C32" s="18"/>
      <c r="D32" s="24"/>
      <c r="E32" s="53" t="e">
        <f t="shared" si="0"/>
        <v>#DIV/0!</v>
      </c>
      <c r="F32" s="18"/>
      <c r="G32" s="18">
        <f t="shared" si="2"/>
        <v>0</v>
      </c>
    </row>
    <row r="33" spans="1:7" ht="43.5" hidden="1" customHeight="1" x14ac:dyDescent="0.3">
      <c r="A33" s="16" t="s">
        <v>33</v>
      </c>
      <c r="B33" s="17" t="s">
        <v>34</v>
      </c>
      <c r="C33" s="18"/>
      <c r="D33" s="24"/>
      <c r="E33" s="53" t="e">
        <f t="shared" si="0"/>
        <v>#DIV/0!</v>
      </c>
      <c r="F33" s="18"/>
      <c r="G33" s="18">
        <f t="shared" si="2"/>
        <v>0</v>
      </c>
    </row>
    <row r="34" spans="1:7" ht="56.25" hidden="1" x14ac:dyDescent="0.3">
      <c r="A34" s="16" t="s">
        <v>35</v>
      </c>
      <c r="B34" s="26" t="s">
        <v>36</v>
      </c>
      <c r="C34" s="18"/>
      <c r="D34" s="20"/>
      <c r="E34" s="53" t="e">
        <f t="shared" si="0"/>
        <v>#DIV/0!</v>
      </c>
      <c r="F34" s="18"/>
      <c r="G34" s="18">
        <f t="shared" si="2"/>
        <v>0</v>
      </c>
    </row>
    <row r="35" spans="1:7" ht="27" customHeight="1" x14ac:dyDescent="0.3">
      <c r="A35" s="16" t="s">
        <v>177</v>
      </c>
      <c r="B35" s="17" t="s">
        <v>37</v>
      </c>
      <c r="C35" s="18"/>
      <c r="D35" s="24">
        <v>8.4</v>
      </c>
      <c r="E35" s="53">
        <v>0</v>
      </c>
      <c r="F35" s="18"/>
      <c r="G35" s="18">
        <f t="shared" si="2"/>
        <v>0</v>
      </c>
    </row>
    <row r="36" spans="1:7" ht="22.5" customHeight="1" x14ac:dyDescent="0.3">
      <c r="A36" s="16" t="s">
        <v>176</v>
      </c>
      <c r="B36" s="17" t="s">
        <v>178</v>
      </c>
      <c r="C36" s="18">
        <v>366</v>
      </c>
      <c r="D36" s="24">
        <v>483</v>
      </c>
      <c r="E36" s="53">
        <f>D36/C36*100</f>
        <v>131.96721311475409</v>
      </c>
      <c r="F36" s="18">
        <v>500</v>
      </c>
      <c r="G36" s="18">
        <f t="shared" si="2"/>
        <v>134</v>
      </c>
    </row>
    <row r="37" spans="1:7" x14ac:dyDescent="0.3">
      <c r="A37" s="27" t="s">
        <v>38</v>
      </c>
      <c r="B37" s="28"/>
      <c r="C37" s="55">
        <f>C13+C4</f>
        <v>197405.40000000002</v>
      </c>
      <c r="D37" s="55">
        <f>D13+D4</f>
        <v>158623</v>
      </c>
      <c r="E37" s="53">
        <f t="shared" ref="E37:E56" si="4">D37/C37*100</f>
        <v>80.353931554050689</v>
      </c>
      <c r="F37" s="55">
        <f t="shared" ref="F37:G37" si="5">F13+F4</f>
        <v>191564.30000000002</v>
      </c>
      <c r="G37" s="55">
        <f t="shared" si="5"/>
        <v>-5841.1</v>
      </c>
    </row>
    <row r="38" spans="1:7" ht="18" customHeight="1" x14ac:dyDescent="0.3">
      <c r="A38" s="16" t="s">
        <v>39</v>
      </c>
      <c r="B38" s="17" t="s">
        <v>169</v>
      </c>
      <c r="C38" s="18">
        <v>69850</v>
      </c>
      <c r="D38" s="18">
        <v>69850</v>
      </c>
      <c r="E38" s="53">
        <f t="shared" si="4"/>
        <v>100</v>
      </c>
      <c r="F38" s="18">
        <v>69850</v>
      </c>
      <c r="G38" s="18">
        <f t="shared" si="2"/>
        <v>0</v>
      </c>
    </row>
    <row r="39" spans="1:7" x14ac:dyDescent="0.3">
      <c r="A39" s="16" t="s">
        <v>40</v>
      </c>
      <c r="B39" s="17" t="s">
        <v>181</v>
      </c>
      <c r="C39" s="18">
        <v>38943.9</v>
      </c>
      <c r="D39" s="18">
        <v>38943.9</v>
      </c>
      <c r="E39" s="53">
        <f t="shared" si="4"/>
        <v>100</v>
      </c>
      <c r="F39" s="18">
        <v>38943.9</v>
      </c>
      <c r="G39" s="18">
        <f t="shared" si="2"/>
        <v>0</v>
      </c>
    </row>
    <row r="40" spans="1:7" ht="37.5" x14ac:dyDescent="0.3">
      <c r="A40" s="16" t="s">
        <v>180</v>
      </c>
      <c r="B40" s="17" t="s">
        <v>187</v>
      </c>
      <c r="C40" s="18">
        <v>10265.700000000001</v>
      </c>
      <c r="D40" s="18">
        <v>4005.3</v>
      </c>
      <c r="E40" s="53">
        <f t="shared" si="4"/>
        <v>39.016335953709927</v>
      </c>
      <c r="F40" s="18">
        <v>10265.700000000001</v>
      </c>
      <c r="G40" s="18">
        <f t="shared" si="2"/>
        <v>0</v>
      </c>
    </row>
    <row r="41" spans="1:7" ht="56.25" x14ac:dyDescent="0.3">
      <c r="A41" s="16" t="s">
        <v>174</v>
      </c>
      <c r="B41" s="17" t="s">
        <v>182</v>
      </c>
      <c r="C41" s="20">
        <v>3671.7</v>
      </c>
      <c r="D41" s="20">
        <v>3671.7</v>
      </c>
      <c r="E41" s="53">
        <f t="shared" si="4"/>
        <v>100</v>
      </c>
      <c r="F41" s="20">
        <v>3671.7</v>
      </c>
      <c r="G41" s="18">
        <f t="shared" si="2"/>
        <v>0</v>
      </c>
    </row>
    <row r="42" spans="1:7" ht="37.5" x14ac:dyDescent="0.3">
      <c r="A42" s="16" t="s">
        <v>179</v>
      </c>
      <c r="B42" s="17" t="s">
        <v>158</v>
      </c>
      <c r="C42" s="18">
        <v>2147.9</v>
      </c>
      <c r="D42" s="18">
        <v>2147.9</v>
      </c>
      <c r="E42" s="53">
        <f t="shared" si="4"/>
        <v>100</v>
      </c>
      <c r="F42" s="18">
        <v>2147.9</v>
      </c>
      <c r="G42" s="18">
        <f t="shared" si="2"/>
        <v>0</v>
      </c>
    </row>
    <row r="43" spans="1:7" hidden="1" x14ac:dyDescent="0.3">
      <c r="A43" s="16" t="s">
        <v>135</v>
      </c>
      <c r="B43" s="17" t="s">
        <v>129</v>
      </c>
      <c r="C43" s="18"/>
      <c r="D43" s="18"/>
      <c r="E43" s="53" t="e">
        <f t="shared" si="4"/>
        <v>#DIV/0!</v>
      </c>
      <c r="F43" s="18"/>
      <c r="G43" s="18">
        <f t="shared" si="2"/>
        <v>0</v>
      </c>
    </row>
    <row r="44" spans="1:7" hidden="1" x14ac:dyDescent="0.3">
      <c r="A44" s="16" t="s">
        <v>128</v>
      </c>
      <c r="B44" s="17" t="s">
        <v>129</v>
      </c>
      <c r="C44" s="18"/>
      <c r="D44" s="23"/>
      <c r="E44" s="53" t="e">
        <f t="shared" si="4"/>
        <v>#DIV/0!</v>
      </c>
      <c r="F44" s="18"/>
      <c r="G44" s="18">
        <f t="shared" si="2"/>
        <v>0</v>
      </c>
    </row>
    <row r="45" spans="1:7" x14ac:dyDescent="0.3">
      <c r="A45" s="16" t="s">
        <v>132</v>
      </c>
      <c r="B45" s="17" t="s">
        <v>183</v>
      </c>
      <c r="C45" s="18">
        <v>674.7</v>
      </c>
      <c r="D45" s="23">
        <v>674.7</v>
      </c>
      <c r="E45" s="53">
        <f t="shared" si="4"/>
        <v>100</v>
      </c>
      <c r="F45" s="18">
        <v>674.7</v>
      </c>
      <c r="G45" s="18">
        <f t="shared" si="2"/>
        <v>0</v>
      </c>
    </row>
    <row r="46" spans="1:7" x14ac:dyDescent="0.3">
      <c r="A46" s="16" t="s">
        <v>140</v>
      </c>
      <c r="B46" s="17" t="s">
        <v>168</v>
      </c>
      <c r="C46" s="18">
        <v>5163.6000000000004</v>
      </c>
      <c r="D46" s="23">
        <v>5163.6000000000004</v>
      </c>
      <c r="E46" s="53">
        <f t="shared" si="4"/>
        <v>100</v>
      </c>
      <c r="F46" s="18">
        <v>5163.6000000000004</v>
      </c>
      <c r="G46" s="18">
        <f t="shared" si="2"/>
        <v>0</v>
      </c>
    </row>
    <row r="47" spans="1:7" ht="37.5" hidden="1" x14ac:dyDescent="0.3">
      <c r="A47" s="16" t="s">
        <v>127</v>
      </c>
      <c r="B47" s="17" t="s">
        <v>167</v>
      </c>
      <c r="C47" s="18"/>
      <c r="D47" s="23"/>
      <c r="E47" s="53">
        <v>0</v>
      </c>
      <c r="F47" s="18"/>
      <c r="G47" s="18">
        <f t="shared" si="2"/>
        <v>0</v>
      </c>
    </row>
    <row r="48" spans="1:7" x14ac:dyDescent="0.3">
      <c r="A48" s="16" t="s">
        <v>41</v>
      </c>
      <c r="B48" s="17" t="s">
        <v>166</v>
      </c>
      <c r="C48" s="18">
        <v>183107.1</v>
      </c>
      <c r="D48" s="23">
        <v>163729.70000000001</v>
      </c>
      <c r="E48" s="53">
        <f t="shared" ref="E48" si="6">D48/C48*100</f>
        <v>89.417450224486103</v>
      </c>
      <c r="F48" s="18">
        <v>183107.1</v>
      </c>
      <c r="G48" s="18">
        <f t="shared" si="2"/>
        <v>0</v>
      </c>
    </row>
    <row r="49" spans="1:7" ht="37.5" x14ac:dyDescent="0.3">
      <c r="A49" s="16" t="s">
        <v>42</v>
      </c>
      <c r="B49" s="17" t="s">
        <v>165</v>
      </c>
      <c r="C49" s="18">
        <v>73576.5</v>
      </c>
      <c r="D49" s="20">
        <v>68650.8</v>
      </c>
      <c r="E49" s="53">
        <f t="shared" si="4"/>
        <v>93.30533526329738</v>
      </c>
      <c r="F49" s="18">
        <v>73576.5</v>
      </c>
      <c r="G49" s="18">
        <f t="shared" si="2"/>
        <v>0</v>
      </c>
    </row>
    <row r="50" spans="1:7" x14ac:dyDescent="0.3">
      <c r="A50" s="16" t="s">
        <v>43</v>
      </c>
      <c r="B50" s="17" t="s">
        <v>164</v>
      </c>
      <c r="C50" s="18">
        <v>44774.7</v>
      </c>
      <c r="D50" s="18">
        <v>32392.7</v>
      </c>
      <c r="E50" s="53">
        <f t="shared" si="4"/>
        <v>72.345990034550766</v>
      </c>
      <c r="F50" s="18">
        <v>44774.7</v>
      </c>
      <c r="G50" s="18">
        <f t="shared" si="2"/>
        <v>0</v>
      </c>
    </row>
    <row r="51" spans="1:7" s="32" customFormat="1" ht="37.5" x14ac:dyDescent="0.3">
      <c r="A51" s="30" t="s">
        <v>44</v>
      </c>
      <c r="B51" s="31" t="s">
        <v>163</v>
      </c>
      <c r="C51" s="23">
        <v>15.1</v>
      </c>
      <c r="D51" s="23">
        <v>15.1</v>
      </c>
      <c r="E51" s="53">
        <f t="shared" si="4"/>
        <v>100</v>
      </c>
      <c r="F51" s="23">
        <v>15.1</v>
      </c>
      <c r="G51" s="18">
        <f t="shared" si="2"/>
        <v>0</v>
      </c>
    </row>
    <row r="52" spans="1:7" x14ac:dyDescent="0.3">
      <c r="A52" s="16" t="s">
        <v>159</v>
      </c>
      <c r="B52" s="17" t="s">
        <v>162</v>
      </c>
      <c r="C52" s="23">
        <v>460.4</v>
      </c>
      <c r="D52" s="18"/>
      <c r="E52" s="53">
        <f t="shared" si="4"/>
        <v>0</v>
      </c>
      <c r="F52" s="23">
        <v>460.4</v>
      </c>
      <c r="G52" s="18">
        <f t="shared" si="2"/>
        <v>0</v>
      </c>
    </row>
    <row r="53" spans="1:7" x14ac:dyDescent="0.3">
      <c r="A53" s="16" t="s">
        <v>45</v>
      </c>
      <c r="B53" s="17" t="s">
        <v>161</v>
      </c>
      <c r="C53" s="23">
        <v>662258.6</v>
      </c>
      <c r="D53" s="18">
        <v>597181.5</v>
      </c>
      <c r="E53" s="53">
        <f t="shared" si="4"/>
        <v>90.173460941088578</v>
      </c>
      <c r="F53" s="23">
        <v>662258.6</v>
      </c>
      <c r="G53" s="18">
        <f t="shared" si="2"/>
        <v>0</v>
      </c>
    </row>
    <row r="54" spans="1:7" ht="38.25" customHeight="1" x14ac:dyDescent="0.3">
      <c r="A54" s="33" t="s">
        <v>46</v>
      </c>
      <c r="B54" s="17" t="s">
        <v>160</v>
      </c>
      <c r="C54" s="23">
        <v>7688.32</v>
      </c>
      <c r="D54" s="18">
        <v>6720.3</v>
      </c>
      <c r="E54" s="53">
        <f t="shared" si="4"/>
        <v>87.409212935986019</v>
      </c>
      <c r="F54" s="23">
        <v>7688.32</v>
      </c>
      <c r="G54" s="18">
        <f t="shared" si="2"/>
        <v>0</v>
      </c>
    </row>
    <row r="55" spans="1:7" ht="38.25" customHeight="1" x14ac:dyDescent="0.3">
      <c r="A55" s="33" t="s">
        <v>185</v>
      </c>
      <c r="B55" s="17" t="s">
        <v>186</v>
      </c>
      <c r="C55" s="23">
        <v>10624.3</v>
      </c>
      <c r="D55" s="18">
        <v>5188.1000000000004</v>
      </c>
      <c r="E55" s="53">
        <f t="shared" si="4"/>
        <v>48.832393663582543</v>
      </c>
      <c r="F55" s="23">
        <v>10624.3</v>
      </c>
      <c r="G55" s="18">
        <f t="shared" si="2"/>
        <v>0</v>
      </c>
    </row>
    <row r="56" spans="1:7" ht="38.25" customHeight="1" x14ac:dyDescent="0.3">
      <c r="A56" s="33" t="s">
        <v>146</v>
      </c>
      <c r="B56" s="17" t="s">
        <v>184</v>
      </c>
      <c r="C56" s="23">
        <v>3062</v>
      </c>
      <c r="D56" s="18">
        <v>2965.2</v>
      </c>
      <c r="E56" s="53">
        <f t="shared" si="4"/>
        <v>96.838667537557143</v>
      </c>
      <c r="F56" s="23">
        <v>3062</v>
      </c>
      <c r="G56" s="18">
        <f t="shared" si="2"/>
        <v>0</v>
      </c>
    </row>
    <row r="57" spans="1:7" ht="25.5" customHeight="1" x14ac:dyDescent="0.3">
      <c r="A57" s="27" t="s">
        <v>47</v>
      </c>
      <c r="B57" s="34" t="s">
        <v>48</v>
      </c>
      <c r="C57" s="54">
        <f>SUM(C38:C56)</f>
        <v>1116284.52</v>
      </c>
      <c r="D57" s="54">
        <f>SUM(D38:D56)</f>
        <v>1001300.4999999999</v>
      </c>
      <c r="E57" s="53">
        <f>D57/C57*100</f>
        <v>89.699398501020141</v>
      </c>
      <c r="F57" s="54">
        <f t="shared" ref="F57:G57" si="7">SUM(F38:F56)</f>
        <v>1116284.52</v>
      </c>
      <c r="G57" s="54">
        <f t="shared" si="7"/>
        <v>0</v>
      </c>
    </row>
    <row r="58" spans="1:7" ht="25.5" customHeight="1" x14ac:dyDescent="0.3">
      <c r="A58" s="27" t="s">
        <v>49</v>
      </c>
      <c r="B58" s="34" t="s">
        <v>175</v>
      </c>
      <c r="C58" s="23">
        <v>650</v>
      </c>
      <c r="D58" s="23">
        <v>760</v>
      </c>
      <c r="E58" s="53">
        <v>0</v>
      </c>
      <c r="F58" s="23">
        <v>760</v>
      </c>
      <c r="G58" s="18">
        <f t="shared" si="2"/>
        <v>110</v>
      </c>
    </row>
    <row r="59" spans="1:7" ht="37.5" x14ac:dyDescent="0.3">
      <c r="A59" s="36" t="s">
        <v>50</v>
      </c>
      <c r="B59" s="34" t="s">
        <v>170</v>
      </c>
      <c r="C59" s="23">
        <v>0</v>
      </c>
      <c r="D59" s="18">
        <v>-9629.9</v>
      </c>
      <c r="E59" s="53">
        <v>0</v>
      </c>
      <c r="F59" s="23">
        <v>0</v>
      </c>
      <c r="G59" s="18">
        <f t="shared" si="2"/>
        <v>0</v>
      </c>
    </row>
    <row r="60" spans="1:7" x14ac:dyDescent="0.3">
      <c r="A60" s="27" t="s">
        <v>51</v>
      </c>
      <c r="B60" s="34"/>
      <c r="C60" s="52">
        <f>C37+C57+C58+C59</f>
        <v>1314339.92</v>
      </c>
      <c r="D60" s="52">
        <f>D37+D57+D58+D59</f>
        <v>1151053.6000000001</v>
      </c>
      <c r="E60" s="53">
        <f>D60/C60*100</f>
        <v>87.576553255720953</v>
      </c>
      <c r="F60" s="52">
        <f t="shared" ref="F60:G60" si="8">F37+F57+F58+F59</f>
        <v>1308608.82</v>
      </c>
      <c r="G60" s="52">
        <f t="shared" si="8"/>
        <v>-5731.1</v>
      </c>
    </row>
    <row r="61" spans="1:7" ht="42.75" customHeight="1" x14ac:dyDescent="0.25">
      <c r="A61" s="60" t="s">
        <v>124</v>
      </c>
      <c r="B61" s="61"/>
      <c r="C61" s="61"/>
      <c r="D61" s="61"/>
      <c r="E61" s="62"/>
      <c r="F61" s="2"/>
      <c r="G61" s="2"/>
    </row>
    <row r="62" spans="1:7" ht="19.5" customHeight="1" x14ac:dyDescent="0.25">
      <c r="A62" s="41" t="s">
        <v>52</v>
      </c>
      <c r="B62" s="42" t="s">
        <v>83</v>
      </c>
      <c r="C62" s="40">
        <f>SUM(C63:C70)</f>
        <v>100649.7</v>
      </c>
      <c r="D62" s="40">
        <f>SUM(D63:D70)</f>
        <v>80663.7</v>
      </c>
      <c r="E62" s="43">
        <f>IF(C62=0," ",D62/C62*100)</f>
        <v>80.143010858452641</v>
      </c>
      <c r="F62" s="40">
        <f t="shared" ref="F62:G62" si="9">SUM(F63:F70)</f>
        <v>100649.7</v>
      </c>
      <c r="G62" s="40">
        <f t="shared" si="9"/>
        <v>100649.7</v>
      </c>
    </row>
    <row r="63" spans="1:7" ht="28.5" customHeight="1" x14ac:dyDescent="0.25">
      <c r="A63" s="44" t="s">
        <v>197</v>
      </c>
      <c r="B63" s="42" t="s">
        <v>84</v>
      </c>
      <c r="C63" s="45">
        <v>2898.1</v>
      </c>
      <c r="D63" s="45">
        <v>1822.1</v>
      </c>
      <c r="E63" s="46">
        <f>IF(C63=0," ",D63/C63*100)</f>
        <v>62.872226631241155</v>
      </c>
      <c r="F63" s="45">
        <v>2898.1</v>
      </c>
      <c r="G63" s="45">
        <v>2898.1</v>
      </c>
    </row>
    <row r="64" spans="1:7" ht="22.5" customHeight="1" x14ac:dyDescent="0.25">
      <c r="A64" s="44" t="s">
        <v>198</v>
      </c>
      <c r="B64" s="42" t="s">
        <v>85</v>
      </c>
      <c r="C64" s="45">
        <v>5234</v>
      </c>
      <c r="D64" s="45">
        <v>4450.8999999999996</v>
      </c>
      <c r="E64" s="46">
        <f>IF(C64=0," ",D64/C64*100)</f>
        <v>85.038211692777992</v>
      </c>
      <c r="F64" s="45">
        <v>5234</v>
      </c>
      <c r="G64" s="45">
        <v>5234</v>
      </c>
    </row>
    <row r="65" spans="1:7" ht="37.5" x14ac:dyDescent="0.25">
      <c r="A65" s="44" t="s">
        <v>199</v>
      </c>
      <c r="B65" s="42" t="s">
        <v>86</v>
      </c>
      <c r="C65" s="45">
        <v>47126.9</v>
      </c>
      <c r="D65" s="47">
        <v>39763.9</v>
      </c>
      <c r="E65" s="46">
        <f>IF(C65=0," ",D65/C65*100)</f>
        <v>84.376226740990816</v>
      </c>
      <c r="F65" s="45">
        <v>47126.9</v>
      </c>
      <c r="G65" s="45">
        <v>47126.9</v>
      </c>
    </row>
    <row r="66" spans="1:7" x14ac:dyDescent="0.25">
      <c r="A66" s="44" t="s">
        <v>53</v>
      </c>
      <c r="B66" s="42" t="s">
        <v>87</v>
      </c>
      <c r="C66" s="45">
        <v>15.1</v>
      </c>
      <c r="D66" s="45">
        <v>15.1</v>
      </c>
      <c r="E66" s="46">
        <f>IF(C66=0," ",D66/C66*100)</f>
        <v>100</v>
      </c>
      <c r="F66" s="45">
        <v>15.1</v>
      </c>
      <c r="G66" s="45">
        <v>15.1</v>
      </c>
    </row>
    <row r="67" spans="1:7" ht="37.5" x14ac:dyDescent="0.25">
      <c r="A67" s="44" t="s">
        <v>200</v>
      </c>
      <c r="B67" s="42" t="s">
        <v>88</v>
      </c>
      <c r="C67" s="45">
        <v>26415.3</v>
      </c>
      <c r="D67" s="45">
        <v>19285.599999999999</v>
      </c>
      <c r="E67" s="46">
        <f t="shared" ref="E67:E105" si="10">IF(C67=0," ",D67/C67*100)</f>
        <v>73.009202999776647</v>
      </c>
      <c r="F67" s="45">
        <v>26415.3</v>
      </c>
      <c r="G67" s="45">
        <v>26415.3</v>
      </c>
    </row>
    <row r="68" spans="1:7" x14ac:dyDescent="0.25">
      <c r="A68" s="44" t="s">
        <v>54</v>
      </c>
      <c r="B68" s="42" t="s">
        <v>89</v>
      </c>
      <c r="C68" s="45">
        <v>4485.7</v>
      </c>
      <c r="D68" s="45">
        <v>4485.7</v>
      </c>
      <c r="E68" s="46">
        <f t="shared" si="10"/>
        <v>100</v>
      </c>
      <c r="F68" s="45">
        <v>4485.7</v>
      </c>
      <c r="G68" s="45">
        <v>4485.7</v>
      </c>
    </row>
    <row r="69" spans="1:7" x14ac:dyDescent="0.25">
      <c r="A69" s="44" t="s">
        <v>55</v>
      </c>
      <c r="B69" s="42" t="s">
        <v>90</v>
      </c>
      <c r="C69" s="45">
        <v>500</v>
      </c>
      <c r="D69" s="45">
        <v>0</v>
      </c>
      <c r="E69" s="46">
        <f t="shared" si="10"/>
        <v>0</v>
      </c>
      <c r="F69" s="45">
        <v>500</v>
      </c>
      <c r="G69" s="45">
        <v>500</v>
      </c>
    </row>
    <row r="70" spans="1:7" x14ac:dyDescent="0.25">
      <c r="A70" s="44" t="s">
        <v>56</v>
      </c>
      <c r="B70" s="42" t="s">
        <v>91</v>
      </c>
      <c r="C70" s="45">
        <v>13974.6</v>
      </c>
      <c r="D70" s="47">
        <v>10840.4</v>
      </c>
      <c r="E70" s="46">
        <f t="shared" si="10"/>
        <v>77.572166645199147</v>
      </c>
      <c r="F70" s="45">
        <v>13974.6</v>
      </c>
      <c r="G70" s="45">
        <v>13974.6</v>
      </c>
    </row>
    <row r="71" spans="1:7" x14ac:dyDescent="0.25">
      <c r="A71" s="41" t="s">
        <v>57</v>
      </c>
      <c r="B71" s="42" t="s">
        <v>92</v>
      </c>
      <c r="C71" s="40">
        <f>SUM(C72:C73)</f>
        <v>9353</v>
      </c>
      <c r="D71" s="40">
        <f>SUM(D72:D73)</f>
        <v>8046</v>
      </c>
      <c r="E71" s="43">
        <f t="shared" si="10"/>
        <v>86.025874051106598</v>
      </c>
      <c r="F71" s="40">
        <f t="shared" ref="F71:G71" si="11">SUM(F72:F73)</f>
        <v>9353</v>
      </c>
      <c r="G71" s="40">
        <f t="shared" si="11"/>
        <v>9353</v>
      </c>
    </row>
    <row r="72" spans="1:7" x14ac:dyDescent="0.25">
      <c r="A72" s="44" t="s">
        <v>188</v>
      </c>
      <c r="B72" s="42" t="s">
        <v>93</v>
      </c>
      <c r="C72" s="45">
        <v>9283</v>
      </c>
      <c r="D72" s="45">
        <v>8041</v>
      </c>
      <c r="E72" s="46">
        <f t="shared" si="10"/>
        <v>86.620704513627061</v>
      </c>
      <c r="F72" s="45">
        <v>9283</v>
      </c>
      <c r="G72" s="45">
        <v>9283</v>
      </c>
    </row>
    <row r="73" spans="1:7" x14ac:dyDescent="0.25">
      <c r="A73" s="44" t="s">
        <v>58</v>
      </c>
      <c r="B73" s="42" t="s">
        <v>94</v>
      </c>
      <c r="C73" s="45">
        <v>70</v>
      </c>
      <c r="D73" s="45">
        <v>5</v>
      </c>
      <c r="E73" s="46">
        <f t="shared" si="10"/>
        <v>7.1428571428571423</v>
      </c>
      <c r="F73" s="45">
        <v>70</v>
      </c>
      <c r="G73" s="45">
        <v>70</v>
      </c>
    </row>
    <row r="74" spans="1:7" x14ac:dyDescent="0.25">
      <c r="A74" s="41" t="s">
        <v>59</v>
      </c>
      <c r="B74" s="42" t="s">
        <v>95</v>
      </c>
      <c r="C74" s="40">
        <f>C77+C75+C78+C76</f>
        <v>3583.1</v>
      </c>
      <c r="D74" s="40">
        <f>D77+D75+D78+D76</f>
        <v>2038</v>
      </c>
      <c r="E74" s="43">
        <f t="shared" si="10"/>
        <v>56.878122296335576</v>
      </c>
      <c r="F74" s="40">
        <f t="shared" ref="F74:G74" si="12">F77+F75+F78+F76</f>
        <v>3583.1</v>
      </c>
      <c r="G74" s="40">
        <f t="shared" si="12"/>
        <v>3583.1</v>
      </c>
    </row>
    <row r="75" spans="1:7" x14ac:dyDescent="0.25">
      <c r="A75" s="44" t="s">
        <v>60</v>
      </c>
      <c r="B75" s="42" t="s">
        <v>96</v>
      </c>
      <c r="C75" s="45">
        <v>851.1</v>
      </c>
      <c r="D75" s="47">
        <v>75.900000000000006</v>
      </c>
      <c r="E75" s="46">
        <f t="shared" si="10"/>
        <v>8.9178709904829052</v>
      </c>
      <c r="F75" s="45">
        <v>851.1</v>
      </c>
      <c r="G75" s="45">
        <v>851.1</v>
      </c>
    </row>
    <row r="76" spans="1:7" hidden="1" x14ac:dyDescent="0.25">
      <c r="A76" s="44" t="s">
        <v>149</v>
      </c>
      <c r="B76" s="42" t="s">
        <v>150</v>
      </c>
      <c r="C76" s="45"/>
      <c r="D76" s="47">
        <v>0</v>
      </c>
      <c r="E76" s="46"/>
      <c r="F76" s="45"/>
      <c r="G76" s="45"/>
    </row>
    <row r="77" spans="1:7" x14ac:dyDescent="0.25">
      <c r="A77" s="44" t="s">
        <v>61</v>
      </c>
      <c r="B77" s="42" t="s">
        <v>97</v>
      </c>
      <c r="C77" s="45">
        <v>941</v>
      </c>
      <c r="D77" s="47">
        <v>519</v>
      </c>
      <c r="E77" s="46">
        <f t="shared" si="10"/>
        <v>55.154091392136031</v>
      </c>
      <c r="F77" s="45">
        <v>941</v>
      </c>
      <c r="G77" s="45">
        <v>941</v>
      </c>
    </row>
    <row r="78" spans="1:7" x14ac:dyDescent="0.25">
      <c r="A78" s="44" t="s">
        <v>62</v>
      </c>
      <c r="B78" s="42" t="s">
        <v>98</v>
      </c>
      <c r="C78" s="45">
        <v>1791</v>
      </c>
      <c r="D78" s="47">
        <v>1443.1</v>
      </c>
      <c r="E78" s="46">
        <f t="shared" si="10"/>
        <v>80.575097710776106</v>
      </c>
      <c r="F78" s="45">
        <v>1791</v>
      </c>
      <c r="G78" s="45">
        <v>1791</v>
      </c>
    </row>
    <row r="79" spans="1:7" x14ac:dyDescent="0.25">
      <c r="A79" s="41" t="s">
        <v>63</v>
      </c>
      <c r="B79" s="42" t="s">
        <v>99</v>
      </c>
      <c r="C79" s="40">
        <f>C80+C81+C82</f>
        <v>7772</v>
      </c>
      <c r="D79" s="40">
        <f>D80+D81+D82</f>
        <v>6035.4</v>
      </c>
      <c r="E79" s="43">
        <f t="shared" si="10"/>
        <v>77.655687081832212</v>
      </c>
      <c r="F79" s="40">
        <f t="shared" ref="F79:G79" si="13">F80+F81+F82</f>
        <v>7772</v>
      </c>
      <c r="G79" s="40">
        <f t="shared" si="13"/>
        <v>7772</v>
      </c>
    </row>
    <row r="80" spans="1:7" x14ac:dyDescent="0.25">
      <c r="A80" s="44" t="s">
        <v>64</v>
      </c>
      <c r="B80" s="42" t="s">
        <v>100</v>
      </c>
      <c r="C80" s="45">
        <v>16</v>
      </c>
      <c r="D80" s="47">
        <v>16</v>
      </c>
      <c r="E80" s="46">
        <f t="shared" si="10"/>
        <v>100</v>
      </c>
      <c r="F80" s="45">
        <v>16</v>
      </c>
      <c r="G80" s="45">
        <v>16</v>
      </c>
    </row>
    <row r="81" spans="1:7" hidden="1" x14ac:dyDescent="0.25">
      <c r="A81" s="44" t="s">
        <v>65</v>
      </c>
      <c r="B81" s="42" t="s">
        <v>101</v>
      </c>
      <c r="C81" s="45"/>
      <c r="D81" s="47"/>
      <c r="E81" s="46" t="str">
        <f t="shared" si="10"/>
        <v xml:space="preserve"> </v>
      </c>
      <c r="F81" s="45"/>
      <c r="G81" s="45"/>
    </row>
    <row r="82" spans="1:7" x14ac:dyDescent="0.25">
      <c r="A82" s="44" t="s">
        <v>144</v>
      </c>
      <c r="B82" s="42" t="s">
        <v>145</v>
      </c>
      <c r="C82" s="45">
        <v>7756</v>
      </c>
      <c r="D82" s="47">
        <v>6019.4</v>
      </c>
      <c r="E82" s="46">
        <f t="shared" si="10"/>
        <v>77.609592573491483</v>
      </c>
      <c r="F82" s="45">
        <v>7756</v>
      </c>
      <c r="G82" s="45">
        <v>7756</v>
      </c>
    </row>
    <row r="83" spans="1:7" x14ac:dyDescent="0.25">
      <c r="A83" s="41" t="s">
        <v>66</v>
      </c>
      <c r="B83" s="42" t="s">
        <v>102</v>
      </c>
      <c r="C83" s="40">
        <f>C84+C85+C86+C88+C89+C87</f>
        <v>891842.4</v>
      </c>
      <c r="D83" s="40">
        <f>D84+D85+D86+D88+D89+D87</f>
        <v>768489.00000000012</v>
      </c>
      <c r="E83" s="43">
        <f t="shared" si="10"/>
        <v>86.168699761303131</v>
      </c>
      <c r="F83" s="40">
        <f t="shared" ref="F83:G83" si="14">F84+F85+F86+F88+F89+F87</f>
        <v>891842.4</v>
      </c>
      <c r="G83" s="40">
        <f t="shared" si="14"/>
        <v>891842.4</v>
      </c>
    </row>
    <row r="84" spans="1:7" x14ac:dyDescent="0.25">
      <c r="A84" s="44" t="s">
        <v>67</v>
      </c>
      <c r="B84" s="42" t="s">
        <v>103</v>
      </c>
      <c r="C84" s="45">
        <v>232598.1</v>
      </c>
      <c r="D84" s="47">
        <v>201468.2</v>
      </c>
      <c r="E84" s="46">
        <f t="shared" si="10"/>
        <v>86.616442696651447</v>
      </c>
      <c r="F84" s="45">
        <v>232598.1</v>
      </c>
      <c r="G84" s="45">
        <v>232598.1</v>
      </c>
    </row>
    <row r="85" spans="1:7" x14ac:dyDescent="0.25">
      <c r="A85" s="44" t="s">
        <v>68</v>
      </c>
      <c r="B85" s="42" t="s">
        <v>104</v>
      </c>
      <c r="C85" s="45">
        <v>545723.5</v>
      </c>
      <c r="D85" s="47">
        <v>478618.9</v>
      </c>
      <c r="E85" s="46">
        <f t="shared" si="10"/>
        <v>87.703553172989629</v>
      </c>
      <c r="F85" s="45">
        <v>545723.5</v>
      </c>
      <c r="G85" s="45">
        <v>545723.5</v>
      </c>
    </row>
    <row r="86" spans="1:7" x14ac:dyDescent="0.25">
      <c r="A86" s="44" t="s">
        <v>192</v>
      </c>
      <c r="B86" s="42" t="s">
        <v>105</v>
      </c>
      <c r="C86" s="45">
        <v>46053</v>
      </c>
      <c r="D86" s="47">
        <v>39125.1</v>
      </c>
      <c r="E86" s="46">
        <f t="shared" si="10"/>
        <v>84.956680346557221</v>
      </c>
      <c r="F86" s="45">
        <v>46053</v>
      </c>
      <c r="G86" s="45">
        <v>46053</v>
      </c>
    </row>
    <row r="87" spans="1:7" x14ac:dyDescent="0.25">
      <c r="A87" s="44" t="s">
        <v>193</v>
      </c>
      <c r="B87" s="42" t="s">
        <v>151</v>
      </c>
      <c r="C87" s="45">
        <v>45</v>
      </c>
      <c r="D87" s="47">
        <v>30</v>
      </c>
      <c r="E87" s="46">
        <f t="shared" si="10"/>
        <v>66.666666666666657</v>
      </c>
      <c r="F87" s="45">
        <v>45</v>
      </c>
      <c r="G87" s="45">
        <v>45</v>
      </c>
    </row>
    <row r="88" spans="1:7" x14ac:dyDescent="0.25">
      <c r="A88" s="44" t="s">
        <v>194</v>
      </c>
      <c r="B88" s="42" t="s">
        <v>106</v>
      </c>
      <c r="C88" s="45">
        <v>3792.3</v>
      </c>
      <c r="D88" s="47">
        <v>341.3</v>
      </c>
      <c r="E88" s="46">
        <f t="shared" si="10"/>
        <v>8.99981541544709</v>
      </c>
      <c r="F88" s="45">
        <v>3792.3</v>
      </c>
      <c r="G88" s="45">
        <v>3792.3</v>
      </c>
    </row>
    <row r="89" spans="1:7" x14ac:dyDescent="0.25">
      <c r="A89" s="44" t="s">
        <v>69</v>
      </c>
      <c r="B89" s="42" t="s">
        <v>107</v>
      </c>
      <c r="C89" s="47">
        <v>63630.5</v>
      </c>
      <c r="D89" s="47">
        <v>48905.5</v>
      </c>
      <c r="E89" s="46">
        <f t="shared" si="10"/>
        <v>76.858581969338601</v>
      </c>
      <c r="F89" s="47">
        <v>63630.5</v>
      </c>
      <c r="G89" s="47">
        <v>63630.5</v>
      </c>
    </row>
    <row r="90" spans="1:7" x14ac:dyDescent="0.25">
      <c r="A90" s="41" t="s">
        <v>195</v>
      </c>
      <c r="B90" s="42" t="s">
        <v>108</v>
      </c>
      <c r="C90" s="40">
        <f>C91+C92</f>
        <v>57224.7</v>
      </c>
      <c r="D90" s="40">
        <f>D91+D92</f>
        <v>46725.3</v>
      </c>
      <c r="E90" s="43">
        <f t="shared" si="10"/>
        <v>81.652328452573812</v>
      </c>
      <c r="F90" s="40">
        <f t="shared" ref="F90:G90" si="15">F91+F92</f>
        <v>57224.7</v>
      </c>
      <c r="G90" s="40">
        <f t="shared" si="15"/>
        <v>57224.7</v>
      </c>
    </row>
    <row r="91" spans="1:7" x14ac:dyDescent="0.25">
      <c r="A91" s="44" t="s">
        <v>70</v>
      </c>
      <c r="B91" s="42" t="s">
        <v>109</v>
      </c>
      <c r="C91" s="45">
        <v>31850.1</v>
      </c>
      <c r="D91" s="45">
        <v>25928.1</v>
      </c>
      <c r="E91" s="46">
        <f t="shared" si="10"/>
        <v>81.406651784452805</v>
      </c>
      <c r="F91" s="45">
        <v>31850.1</v>
      </c>
      <c r="G91" s="45">
        <v>31850.1</v>
      </c>
    </row>
    <row r="92" spans="1:7" x14ac:dyDescent="0.25">
      <c r="A92" s="44" t="s">
        <v>196</v>
      </c>
      <c r="B92" s="42" t="s">
        <v>110</v>
      </c>
      <c r="C92" s="45">
        <v>25374.6</v>
      </c>
      <c r="D92" s="45">
        <v>20797.2</v>
      </c>
      <c r="E92" s="46">
        <f t="shared" si="10"/>
        <v>81.960700858338669</v>
      </c>
      <c r="F92" s="45">
        <v>25374.6</v>
      </c>
      <c r="G92" s="45">
        <v>25374.6</v>
      </c>
    </row>
    <row r="93" spans="1:7" x14ac:dyDescent="0.25">
      <c r="A93" s="41" t="s">
        <v>71</v>
      </c>
      <c r="B93" s="42" t="s">
        <v>111</v>
      </c>
      <c r="C93" s="40">
        <f>C94+C95+C97+C96</f>
        <v>106551.09999999999</v>
      </c>
      <c r="D93" s="40">
        <f>D94+D95+D97+D96</f>
        <v>88146.800000000017</v>
      </c>
      <c r="E93" s="43">
        <f t="shared" si="10"/>
        <v>82.727254810133374</v>
      </c>
      <c r="F93" s="40">
        <f t="shared" ref="F93:G93" si="16">F94+F95+F97+F96</f>
        <v>106551.09999999999</v>
      </c>
      <c r="G93" s="40">
        <f t="shared" si="16"/>
        <v>106551.09999999999</v>
      </c>
    </row>
    <row r="94" spans="1:7" x14ac:dyDescent="0.25">
      <c r="A94" s="44" t="s">
        <v>72</v>
      </c>
      <c r="B94" s="42" t="s">
        <v>112</v>
      </c>
      <c r="C94" s="45">
        <v>9509.2000000000007</v>
      </c>
      <c r="D94" s="45">
        <v>8731</v>
      </c>
      <c r="E94" s="46">
        <f t="shared" si="10"/>
        <v>91.816346275186135</v>
      </c>
      <c r="F94" s="45">
        <v>9509.2000000000007</v>
      </c>
      <c r="G94" s="45">
        <v>9509.2000000000007</v>
      </c>
    </row>
    <row r="95" spans="1:7" x14ac:dyDescent="0.25">
      <c r="A95" s="44" t="s">
        <v>73</v>
      </c>
      <c r="B95" s="42" t="s">
        <v>113</v>
      </c>
      <c r="C95" s="45">
        <v>71119</v>
      </c>
      <c r="D95" s="47">
        <v>65231.1</v>
      </c>
      <c r="E95" s="46">
        <f t="shared" si="10"/>
        <v>91.721059070009417</v>
      </c>
      <c r="F95" s="45">
        <v>71119</v>
      </c>
      <c r="G95" s="45">
        <v>71119</v>
      </c>
    </row>
    <row r="96" spans="1:7" x14ac:dyDescent="0.25">
      <c r="A96" s="44" t="s">
        <v>74</v>
      </c>
      <c r="B96" s="42" t="s">
        <v>114</v>
      </c>
      <c r="C96" s="45">
        <v>20645.5</v>
      </c>
      <c r="D96" s="45">
        <v>9765.1</v>
      </c>
      <c r="E96" s="46">
        <f t="shared" si="10"/>
        <v>47.298927126976828</v>
      </c>
      <c r="F96" s="45">
        <v>20645.5</v>
      </c>
      <c r="G96" s="45">
        <v>20645.5</v>
      </c>
    </row>
    <row r="97" spans="1:7" x14ac:dyDescent="0.25">
      <c r="A97" s="44" t="s">
        <v>75</v>
      </c>
      <c r="B97" s="42" t="s">
        <v>115</v>
      </c>
      <c r="C97" s="45">
        <v>5277.4</v>
      </c>
      <c r="D97" s="45">
        <v>4419.6000000000004</v>
      </c>
      <c r="E97" s="46">
        <f t="shared" si="10"/>
        <v>83.745783908742951</v>
      </c>
      <c r="F97" s="45">
        <v>5277.4</v>
      </c>
      <c r="G97" s="45">
        <v>5277.4</v>
      </c>
    </row>
    <row r="98" spans="1:7" x14ac:dyDescent="0.25">
      <c r="A98" s="41" t="s">
        <v>76</v>
      </c>
      <c r="B98" s="42" t="s">
        <v>116</v>
      </c>
      <c r="C98" s="40">
        <f>C99</f>
        <v>16889.400000000001</v>
      </c>
      <c r="D98" s="40">
        <f>D99</f>
        <v>11303</v>
      </c>
      <c r="E98" s="43">
        <f t="shared" si="10"/>
        <v>66.923632574277349</v>
      </c>
      <c r="F98" s="40">
        <f t="shared" ref="F98:G98" si="17">F99</f>
        <v>16889.400000000001</v>
      </c>
      <c r="G98" s="40">
        <f t="shared" si="17"/>
        <v>16889.400000000001</v>
      </c>
    </row>
    <row r="99" spans="1:7" x14ac:dyDescent="0.25">
      <c r="A99" s="44" t="s">
        <v>77</v>
      </c>
      <c r="B99" s="42" t="s">
        <v>117</v>
      </c>
      <c r="C99" s="45">
        <v>16889.400000000001</v>
      </c>
      <c r="D99" s="45">
        <v>11303</v>
      </c>
      <c r="E99" s="46">
        <f t="shared" si="10"/>
        <v>66.923632574277349</v>
      </c>
      <c r="F99" s="45">
        <v>16889.400000000001</v>
      </c>
      <c r="G99" s="45">
        <v>16889.400000000001</v>
      </c>
    </row>
    <row r="100" spans="1:7" hidden="1" x14ac:dyDescent="0.25">
      <c r="A100" s="41" t="s">
        <v>78</v>
      </c>
      <c r="B100" s="42" t="s">
        <v>118</v>
      </c>
      <c r="C100" s="40">
        <f>C101</f>
        <v>0</v>
      </c>
      <c r="D100" s="40">
        <f>D101</f>
        <v>0</v>
      </c>
      <c r="E100" s="43" t="str">
        <f t="shared" si="10"/>
        <v xml:space="preserve"> </v>
      </c>
      <c r="F100" s="40">
        <f t="shared" ref="F100:G100" si="18">F101</f>
        <v>0</v>
      </c>
      <c r="G100" s="40">
        <f t="shared" si="18"/>
        <v>0</v>
      </c>
    </row>
    <row r="101" spans="1:7" hidden="1" x14ac:dyDescent="0.25">
      <c r="A101" s="44" t="s">
        <v>79</v>
      </c>
      <c r="B101" s="42" t="s">
        <v>119</v>
      </c>
      <c r="C101" s="45">
        <v>0</v>
      </c>
      <c r="D101" s="45">
        <v>0</v>
      </c>
      <c r="E101" s="46" t="str">
        <f t="shared" si="10"/>
        <v xml:space="preserve"> </v>
      </c>
      <c r="F101" s="45">
        <v>0</v>
      </c>
      <c r="G101" s="45">
        <v>0</v>
      </c>
    </row>
    <row r="102" spans="1:7" x14ac:dyDescent="0.25">
      <c r="A102" s="41" t="s">
        <v>190</v>
      </c>
      <c r="B102" s="42" t="s">
        <v>120</v>
      </c>
      <c r="C102" s="40">
        <f>C103+C104</f>
        <v>143479.4</v>
      </c>
      <c r="D102" s="40">
        <f>D103+D104</f>
        <v>128888.4</v>
      </c>
      <c r="E102" s="43">
        <f t="shared" si="10"/>
        <v>89.830595890420511</v>
      </c>
      <c r="F102" s="40">
        <f t="shared" ref="F102:G102" si="19">F103+F104</f>
        <v>143479.4</v>
      </c>
      <c r="G102" s="40">
        <f t="shared" si="19"/>
        <v>143479.4</v>
      </c>
    </row>
    <row r="103" spans="1:7" ht="37.5" x14ac:dyDescent="0.25">
      <c r="A103" s="44" t="s">
        <v>191</v>
      </c>
      <c r="B103" s="42" t="s">
        <v>121</v>
      </c>
      <c r="C103" s="45">
        <v>143479.4</v>
      </c>
      <c r="D103" s="45">
        <v>128888.4</v>
      </c>
      <c r="E103" s="46">
        <f t="shared" si="10"/>
        <v>89.830595890420511</v>
      </c>
      <c r="F103" s="45">
        <v>143479.4</v>
      </c>
      <c r="G103" s="45">
        <v>143479.4</v>
      </c>
    </row>
    <row r="104" spans="1:7" hidden="1" x14ac:dyDescent="0.25">
      <c r="A104" s="44" t="s">
        <v>80</v>
      </c>
      <c r="B104" s="42" t="s">
        <v>122</v>
      </c>
      <c r="C104" s="45"/>
      <c r="D104" s="45"/>
      <c r="E104" s="46" t="str">
        <f t="shared" si="10"/>
        <v xml:space="preserve"> </v>
      </c>
      <c r="F104" s="45"/>
      <c r="G104" s="45"/>
    </row>
    <row r="105" spans="1:7" x14ac:dyDescent="0.25">
      <c r="A105" s="39" t="s">
        <v>81</v>
      </c>
      <c r="B105" s="48" t="s">
        <v>123</v>
      </c>
      <c r="C105" s="40">
        <f>C62+C71+C74+C79+C83+C90+C93+C98+C102+C100</f>
        <v>1337344.8</v>
      </c>
      <c r="D105" s="40">
        <f>D62+D71+D74+D79+D83+D90+D93+D98+D102+D100</f>
        <v>1140335.6000000001</v>
      </c>
      <c r="E105" s="43">
        <f t="shared" si="10"/>
        <v>85.268630797382997</v>
      </c>
      <c r="F105" s="40">
        <f t="shared" ref="F105:G105" si="20">F62+F71+F74+F79+F83+F90+F93+F98+F102+F100</f>
        <v>1337344.8</v>
      </c>
      <c r="G105" s="40">
        <f t="shared" si="20"/>
        <v>1337344.8</v>
      </c>
    </row>
    <row r="106" spans="1:7" x14ac:dyDescent="0.3">
      <c r="A106" s="49" t="s">
        <v>82</v>
      </c>
      <c r="B106" s="50"/>
      <c r="C106" s="51">
        <f>C60-C105</f>
        <v>-23004.880000000121</v>
      </c>
      <c r="D106" s="51">
        <f>D60-D105</f>
        <v>10718</v>
      </c>
      <c r="E106" s="43"/>
      <c r="F106" s="51">
        <f t="shared" ref="F106:G106" si="21">F60-F105</f>
        <v>-28735.979999999981</v>
      </c>
      <c r="G106" s="51">
        <f t="shared" si="21"/>
        <v>-1343075.9000000001</v>
      </c>
    </row>
    <row r="109" spans="1:7" x14ac:dyDescent="0.3">
      <c r="A109" s="37" t="s">
        <v>141</v>
      </c>
      <c r="C109" s="56" t="s">
        <v>142</v>
      </c>
      <c r="F109" s="56" t="s">
        <v>142</v>
      </c>
      <c r="G109" s="56" t="s">
        <v>142</v>
      </c>
    </row>
    <row r="112" spans="1:7" x14ac:dyDescent="0.3">
      <c r="C112" s="6">
        <f>C60-C105</f>
        <v>-23004.880000000121</v>
      </c>
      <c r="D112" s="6">
        <f>D60-D105</f>
        <v>10718</v>
      </c>
      <c r="F112" s="6">
        <f t="shared" ref="F112:G112" si="22">F60-F105</f>
        <v>-28735.979999999981</v>
      </c>
      <c r="G112" s="6">
        <f t="shared" si="22"/>
        <v>-1343075.9000000001</v>
      </c>
    </row>
  </sheetData>
  <mergeCells count="2">
    <mergeCell ref="A1:E1"/>
    <mergeCell ref="A61:E61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инна</cp:lastModifiedBy>
  <cp:lastPrinted>2021-08-09T03:03:42Z</cp:lastPrinted>
  <dcterms:created xsi:type="dcterms:W3CDTF">2018-02-13T00:40:04Z</dcterms:created>
  <dcterms:modified xsi:type="dcterms:W3CDTF">2021-08-09T04:27:13Z</dcterms:modified>
</cp:coreProperties>
</file>